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promovega.sharepoint.com/sites/Promovega/Shared Documents/INTERVENCION-7119.2/CRITERIOS 2023-2027/WEB/"/>
    </mc:Choice>
  </mc:AlternateContent>
  <xr:revisionPtr revIDLastSave="600" documentId="8_{22721245-D596-43F3-81B6-7F12A1E2D92A}" xr6:coauthVersionLast="47" xr6:coauthVersionMax="47" xr10:uidLastSave="{9CC3451E-E9C3-4EBD-B347-6B06C462EE10}"/>
  <bookViews>
    <workbookView xWindow="14295" yWindow="0" windowWidth="14610" windowHeight="15585" tabRatio="689" activeTab="1" xr2:uid="{B81D3294-8310-44E3-8F61-CF3C898313F3}"/>
  </bookViews>
  <sheets>
    <sheet name="TIPOLOGÍAS AYUDAS GR80 VEGA-SE" sheetId="13" r:id="rId1"/>
    <sheet name="CRITERIOS LINEA 1 Productivos" sheetId="2" r:id="rId2"/>
    <sheet name="AT.3_Población_ZRL" sheetId="10" r:id="rId3"/>
    <sheet name="RD. Reto Demográfico" sheetId="14" r:id="rId4"/>
    <sheet name="CO.1_Necesidades_Priorizadas" sheetId="9" r:id="rId5"/>
    <sheet name="IN.1_Innovacion" sheetId="7" r:id="rId6"/>
  </sheets>
  <definedNames>
    <definedName name="_xlnm.Print_Area" localSheetId="1">'CRITERIOS LINEA 1 Productivos'!$A$1:$H$157</definedName>
    <definedName name="_xlnm.Print_Area" localSheetId="5">IN.1_Innovacion!$A$1:$G$11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39" i="2" l="1"/>
  <c r="N43" i="2"/>
  <c r="N12" i="2"/>
  <c r="N8" i="2"/>
  <c r="M18" i="2"/>
  <c r="M27" i="2"/>
  <c r="M28" i="2"/>
  <c r="M36" i="2"/>
  <c r="M47" i="2"/>
  <c r="M49" i="2"/>
  <c r="M50" i="2"/>
  <c r="M54" i="2"/>
  <c r="M72" i="2"/>
  <c r="M73" i="2"/>
  <c r="M74" i="2"/>
  <c r="M75" i="2"/>
  <c r="M76" i="2"/>
  <c r="M82" i="2"/>
  <c r="M83" i="2"/>
  <c r="M84" i="2"/>
  <c r="M108" i="2"/>
  <c r="M111" i="2"/>
  <c r="M112" i="2"/>
  <c r="M113" i="2"/>
  <c r="M114" i="2"/>
  <c r="M115" i="2"/>
  <c r="M132" i="2"/>
  <c r="M136" i="2"/>
  <c r="M139" i="2"/>
  <c r="M140" i="2"/>
  <c r="M145" i="2"/>
  <c r="M148" i="2"/>
  <c r="M149" i="2"/>
  <c r="J153" i="2"/>
  <c r="M153" i="2" s="1"/>
  <c r="J149" i="2"/>
  <c r="J148" i="2"/>
  <c r="J145" i="2"/>
  <c r="J144" i="2"/>
  <c r="M144" i="2" s="1"/>
  <c r="J140" i="2"/>
  <c r="J139" i="2"/>
  <c r="J131" i="2"/>
  <c r="M131" i="2" s="1"/>
  <c r="J130" i="2"/>
  <c r="M130" i="2" s="1"/>
  <c r="J126" i="2"/>
  <c r="M126" i="2" s="1"/>
  <c r="J123" i="2"/>
  <c r="M123" i="2" s="1"/>
  <c r="J122" i="2"/>
  <c r="M122" i="2" s="1"/>
  <c r="J120" i="2"/>
  <c r="M120" i="2" s="1"/>
  <c r="J116" i="2"/>
  <c r="M116" i="2" s="1"/>
  <c r="J110" i="2"/>
  <c r="M110" i="2" s="1"/>
  <c r="J109" i="2"/>
  <c r="M109" i="2" s="1"/>
  <c r="J105" i="2"/>
  <c r="M105" i="2" s="1"/>
  <c r="J100" i="2"/>
  <c r="M100" i="2" s="1"/>
  <c r="J85" i="2"/>
  <c r="M85" i="2" s="1"/>
  <c r="J84" i="2"/>
  <c r="J72" i="2"/>
  <c r="J71" i="2"/>
  <c r="M71" i="2" s="1"/>
  <c r="J65" i="2"/>
  <c r="M65" i="2" s="1"/>
  <c r="J60" i="2"/>
  <c r="M60" i="2" s="1"/>
  <c r="J58" i="2"/>
  <c r="M58" i="2" s="1"/>
  <c r="J53" i="2"/>
  <c r="M53" i="2" s="1"/>
  <c r="J52" i="2"/>
  <c r="M52" i="2" s="1"/>
  <c r="J50" i="2"/>
  <c r="J48" i="2"/>
  <c r="M48" i="2" s="1"/>
  <c r="J44" i="2"/>
  <c r="M44" i="2" s="1"/>
  <c r="J43" i="2"/>
  <c r="M43" i="2" s="1"/>
  <c r="J36" i="2"/>
  <c r="J33" i="2"/>
  <c r="M33" i="2" s="1"/>
  <c r="J24" i="2"/>
  <c r="M24" i="2" s="1"/>
  <c r="J23" i="2"/>
  <c r="M23" i="2" s="1"/>
  <c r="J22" i="2"/>
  <c r="M22" i="2" s="1"/>
  <c r="J18" i="2"/>
  <c r="J17" i="2"/>
  <c r="M17" i="2" s="1"/>
  <c r="J14" i="2"/>
  <c r="M14" i="2" s="1"/>
  <c r="J12" i="2"/>
  <c r="M12" i="2" s="1"/>
  <c r="J11" i="2"/>
  <c r="M11" i="2" s="1"/>
  <c r="J13" i="2"/>
  <c r="M13" i="2" s="1"/>
  <c r="J15" i="2"/>
  <c r="M15" i="2" s="1"/>
  <c r="J16" i="2"/>
  <c r="M16" i="2" s="1"/>
  <c r="J19" i="2"/>
  <c r="M19" i="2" s="1"/>
  <c r="J20" i="2"/>
  <c r="M20" i="2" s="1"/>
  <c r="J21" i="2"/>
  <c r="M21" i="2" s="1"/>
  <c r="J25" i="2"/>
  <c r="M25" i="2" s="1"/>
  <c r="J26" i="2"/>
  <c r="M26" i="2" s="1"/>
  <c r="J27" i="2"/>
  <c r="J28" i="2"/>
  <c r="J29" i="2"/>
  <c r="M29" i="2" s="1"/>
  <c r="J30" i="2"/>
  <c r="M30" i="2" s="1"/>
  <c r="J31" i="2"/>
  <c r="M31" i="2" s="1"/>
  <c r="J32" i="2"/>
  <c r="M32" i="2" s="1"/>
  <c r="J34" i="2"/>
  <c r="M34" i="2" s="1"/>
  <c r="J35" i="2"/>
  <c r="M35" i="2" s="1"/>
  <c r="J37" i="2"/>
  <c r="M37" i="2" s="1"/>
  <c r="J38" i="2"/>
  <c r="M38" i="2" s="1"/>
  <c r="J39" i="2"/>
  <c r="M39" i="2" s="1"/>
  <c r="J40" i="2"/>
  <c r="M40" i="2" s="1"/>
  <c r="J41" i="2"/>
  <c r="M41" i="2" s="1"/>
  <c r="J42" i="2"/>
  <c r="M42" i="2" s="1"/>
  <c r="J45" i="2"/>
  <c r="M45" i="2" s="1"/>
  <c r="J46" i="2"/>
  <c r="M46" i="2" s="1"/>
  <c r="J47" i="2"/>
  <c r="J49" i="2"/>
  <c r="J51" i="2"/>
  <c r="M51" i="2" s="1"/>
  <c r="J54" i="2"/>
  <c r="J55" i="2"/>
  <c r="M55" i="2" s="1"/>
  <c r="J56" i="2"/>
  <c r="M56" i="2" s="1"/>
  <c r="J57" i="2"/>
  <c r="M57" i="2" s="1"/>
  <c r="J59" i="2"/>
  <c r="M59" i="2" s="1"/>
  <c r="J61" i="2"/>
  <c r="M61" i="2" s="1"/>
  <c r="J62" i="2"/>
  <c r="M62" i="2" s="1"/>
  <c r="J63" i="2"/>
  <c r="M63" i="2" s="1"/>
  <c r="J64" i="2"/>
  <c r="M64" i="2" s="1"/>
  <c r="J66" i="2"/>
  <c r="M66" i="2" s="1"/>
  <c r="J67" i="2"/>
  <c r="M67" i="2" s="1"/>
  <c r="J68" i="2"/>
  <c r="M68" i="2" s="1"/>
  <c r="J69" i="2"/>
  <c r="M69" i="2" s="1"/>
  <c r="J70" i="2"/>
  <c r="M70" i="2" s="1"/>
  <c r="J73" i="2"/>
  <c r="J74" i="2"/>
  <c r="J75" i="2"/>
  <c r="J76" i="2"/>
  <c r="J77" i="2"/>
  <c r="M77" i="2" s="1"/>
  <c r="J78" i="2"/>
  <c r="M78" i="2" s="1"/>
  <c r="J79" i="2"/>
  <c r="M79" i="2" s="1"/>
  <c r="J80" i="2"/>
  <c r="M80" i="2" s="1"/>
  <c r="J81" i="2"/>
  <c r="M81" i="2" s="1"/>
  <c r="J82" i="2"/>
  <c r="J83" i="2"/>
  <c r="J86" i="2"/>
  <c r="M86" i="2" s="1"/>
  <c r="J87" i="2"/>
  <c r="M87" i="2" s="1"/>
  <c r="J88" i="2"/>
  <c r="M88" i="2" s="1"/>
  <c r="J89" i="2"/>
  <c r="M89" i="2" s="1"/>
  <c r="J90" i="2"/>
  <c r="M90" i="2" s="1"/>
  <c r="J91" i="2"/>
  <c r="M91" i="2" s="1"/>
  <c r="J92" i="2"/>
  <c r="M92" i="2" s="1"/>
  <c r="J93" i="2"/>
  <c r="M93" i="2" s="1"/>
  <c r="J94" i="2"/>
  <c r="M94" i="2" s="1"/>
  <c r="J95" i="2"/>
  <c r="M95" i="2" s="1"/>
  <c r="J96" i="2"/>
  <c r="M96" i="2" s="1"/>
  <c r="J97" i="2"/>
  <c r="M97" i="2" s="1"/>
  <c r="J98" i="2"/>
  <c r="M98" i="2" s="1"/>
  <c r="J99" i="2"/>
  <c r="M99" i="2" s="1"/>
  <c r="J101" i="2"/>
  <c r="M101" i="2" s="1"/>
  <c r="J102" i="2"/>
  <c r="M102" i="2" s="1"/>
  <c r="J103" i="2"/>
  <c r="M103" i="2" s="1"/>
  <c r="J104" i="2"/>
  <c r="M104" i="2" s="1"/>
  <c r="J106" i="2"/>
  <c r="M106" i="2" s="1"/>
  <c r="J107" i="2"/>
  <c r="M107" i="2" s="1"/>
  <c r="J108" i="2"/>
  <c r="J111" i="2"/>
  <c r="J112" i="2"/>
  <c r="J113" i="2"/>
  <c r="J114" i="2"/>
  <c r="J115" i="2"/>
  <c r="J117" i="2"/>
  <c r="M117" i="2" s="1"/>
  <c r="J118" i="2"/>
  <c r="M118" i="2" s="1"/>
  <c r="J119" i="2"/>
  <c r="M119" i="2" s="1"/>
  <c r="J121" i="2"/>
  <c r="M121" i="2" s="1"/>
  <c r="J124" i="2"/>
  <c r="M124" i="2" s="1"/>
  <c r="J125" i="2"/>
  <c r="M125" i="2" s="1"/>
  <c r="J127" i="2"/>
  <c r="M127" i="2" s="1"/>
  <c r="J128" i="2"/>
  <c r="M128" i="2" s="1"/>
  <c r="J129" i="2"/>
  <c r="M129" i="2" s="1"/>
  <c r="J132" i="2"/>
  <c r="J133" i="2"/>
  <c r="M133" i="2" s="1"/>
  <c r="J134" i="2"/>
  <c r="M134" i="2" s="1"/>
  <c r="J135" i="2"/>
  <c r="M135" i="2" s="1"/>
  <c r="J136" i="2"/>
  <c r="J137" i="2"/>
  <c r="M137" i="2" s="1"/>
  <c r="J138" i="2"/>
  <c r="M138" i="2" s="1"/>
  <c r="J141" i="2"/>
  <c r="M141" i="2" s="1"/>
  <c r="J142" i="2"/>
  <c r="M142" i="2" s="1"/>
  <c r="J143" i="2"/>
  <c r="M143" i="2" s="1"/>
  <c r="J146" i="2"/>
  <c r="M146" i="2" s="1"/>
  <c r="J147" i="2"/>
  <c r="M147" i="2" s="1"/>
  <c r="J150" i="2"/>
  <c r="M150" i="2" s="1"/>
  <c r="J151" i="2"/>
  <c r="M151" i="2" s="1"/>
  <c r="J152" i="2"/>
  <c r="M152" i="2" s="1"/>
  <c r="J154" i="2"/>
  <c r="M154" i="2" s="1"/>
  <c r="J10" i="2"/>
  <c r="M10" i="2" s="1"/>
  <c r="J9" i="2"/>
  <c r="M9" i="2" s="1"/>
  <c r="J8" i="2"/>
  <c r="M8" i="2" s="1"/>
  <c r="F157" i="2"/>
  <c r="K153" i="2" l="1"/>
  <c r="N153" i="2" s="1"/>
  <c r="K149" i="2"/>
  <c r="N149" i="2" s="1"/>
  <c r="K145" i="2"/>
  <c r="N145" i="2" s="1"/>
  <c r="K144" i="2"/>
  <c r="N144" i="2" s="1"/>
  <c r="K140" i="2"/>
  <c r="N140" i="2" s="1"/>
  <c r="K131" i="2"/>
  <c r="N131" i="2" s="1"/>
  <c r="K130" i="2"/>
  <c r="N130" i="2" s="1"/>
  <c r="K126" i="2"/>
  <c r="N126" i="2" s="1"/>
  <c r="K123" i="2"/>
  <c r="N123" i="2" s="1"/>
  <c r="K122" i="2"/>
  <c r="N122" i="2" s="1"/>
  <c r="K120" i="2"/>
  <c r="N120" i="2" s="1"/>
  <c r="K116" i="2"/>
  <c r="N116" i="2" s="1"/>
  <c r="K110" i="2"/>
  <c r="N110" i="2" s="1"/>
  <c r="K109" i="2"/>
  <c r="N109" i="2" s="1"/>
  <c r="K105" i="2"/>
  <c r="N105" i="2" s="1"/>
  <c r="K100" i="2"/>
  <c r="N100" i="2" s="1"/>
  <c r="K84" i="2"/>
  <c r="N84" i="2" s="1"/>
  <c r="K72" i="2"/>
  <c r="N72" i="2" s="1"/>
  <c r="K71" i="2"/>
  <c r="N71" i="2" s="1"/>
  <c r="K65" i="2"/>
  <c r="N65" i="2" s="1"/>
  <c r="K60" i="2"/>
  <c r="N60" i="2" s="1"/>
  <c r="K9" i="2"/>
  <c r="N9" i="2" s="1"/>
  <c r="K18" i="2"/>
  <c r="N18" i="2" s="1"/>
  <c r="K23" i="2"/>
  <c r="N23" i="2" s="1"/>
  <c r="K50" i="2"/>
  <c r="N50" i="2" s="1"/>
  <c r="K48" i="2"/>
  <c r="N48" i="2" s="1"/>
  <c r="K44" i="2"/>
  <c r="N44" i="2" s="1"/>
  <c r="K36" i="2"/>
  <c r="N36" i="2" s="1"/>
  <c r="K33" i="2"/>
  <c r="N33" i="2" s="1"/>
  <c r="K14" i="2"/>
  <c r="N14" i="2" s="1"/>
  <c r="B104" i="14" l="1"/>
  <c r="H82" i="14"/>
  <c r="H81" i="14"/>
  <c r="H80" i="14"/>
  <c r="H79" i="14"/>
  <c r="H78" i="14"/>
  <c r="H77" i="14"/>
  <c r="H76" i="14"/>
  <c r="H75" i="14"/>
  <c r="H74" i="14"/>
  <c r="H73" i="14"/>
  <c r="H72" i="14"/>
  <c r="H71" i="14"/>
  <c r="H70" i="14"/>
  <c r="H69" i="14"/>
  <c r="H83" i="14" s="1"/>
  <c r="G60" i="14"/>
  <c r="G59" i="14"/>
  <c r="G58" i="14"/>
  <c r="G57" i="14"/>
  <c r="G56" i="14"/>
  <c r="G55" i="14"/>
  <c r="G54" i="14"/>
  <c r="G53" i="14"/>
  <c r="G52" i="14"/>
  <c r="G51" i="14"/>
  <c r="G50" i="14"/>
  <c r="G49" i="14"/>
  <c r="G48" i="14"/>
  <c r="G47" i="14"/>
  <c r="G40" i="14"/>
  <c r="G39" i="14"/>
  <c r="G38" i="14"/>
  <c r="G37" i="14"/>
  <c r="G36" i="14"/>
  <c r="G35" i="14"/>
  <c r="G34" i="14"/>
  <c r="G33" i="14"/>
  <c r="G32" i="14"/>
  <c r="G31" i="14"/>
  <c r="G30" i="14"/>
  <c r="G29" i="14"/>
  <c r="G28" i="14"/>
  <c r="G27" i="14"/>
  <c r="G20" i="14"/>
  <c r="G19" i="14"/>
  <c r="G18" i="14"/>
  <c r="G17" i="14"/>
  <c r="G16" i="14"/>
  <c r="G15" i="14"/>
  <c r="G14" i="14"/>
  <c r="G13" i="14"/>
  <c r="G12" i="14"/>
  <c r="G11" i="14"/>
  <c r="G10" i="14"/>
  <c r="G9" i="14"/>
  <c r="G8" i="14"/>
  <c r="G7" i="14"/>
  <c r="B18" i="10" l="1"/>
  <c r="B17" i="10"/>
  <c r="G65" i="2"/>
  <c r="G60" i="2"/>
  <c r="G58" i="2"/>
  <c r="G53" i="2"/>
  <c r="G36" i="2"/>
  <c r="G33" i="2"/>
  <c r="G23" i="2"/>
  <c r="G50" i="2"/>
  <c r="G48" i="2"/>
  <c r="G44" i="2"/>
  <c r="G18" i="2"/>
  <c r="G14" i="2"/>
  <c r="G12" i="2"/>
  <c r="G9" i="2"/>
  <c r="G157" i="2" l="1"/>
</calcChain>
</file>

<file path=xl/sharedStrings.xml><?xml version="1.0" encoding="utf-8"?>
<sst xmlns="http://schemas.openxmlformats.org/spreadsheetml/2006/main" count="860" uniqueCount="505">
  <si>
    <t>Código</t>
  </si>
  <si>
    <t>Excluyente</t>
  </si>
  <si>
    <t>AT.3</t>
  </si>
  <si>
    <t>Población del núcleo donde se ejecutará la operación</t>
  </si>
  <si>
    <t>AT.3.1</t>
  </si>
  <si>
    <t xml:space="preserve"> AT.3.2</t>
  </si>
  <si>
    <t>El núcleo de población cuenta con un número de habitantes censados menor a la cifra resultante de la mediana de población de los municipios de Andalucía (2497 habitantes) , según datos del INE (2023).</t>
  </si>
  <si>
    <t>Acumulable</t>
  </si>
  <si>
    <t>AT.7</t>
  </si>
  <si>
    <t>Producción local de calidad artesanal</t>
  </si>
  <si>
    <t>AT.7.1</t>
  </si>
  <si>
    <t>La operación implica un apoyo para productos locales identificados expresamente en la EDL o que se encuentren amparados en algún sistema de calidad (Certificación de calidad, IGP…)</t>
  </si>
  <si>
    <t>AT.8</t>
  </si>
  <si>
    <t>Efectos de la operación en el territorio</t>
  </si>
  <si>
    <t>AT.8.1</t>
  </si>
  <si>
    <t>La operación consiste en una  primera instalación o un primer servicio/actividad prestacional por una empresa o persona autónoma</t>
  </si>
  <si>
    <t>AT. 8.2</t>
  </si>
  <si>
    <t>La operación consiste en la ampliación o diversificación de servicios o actividades distintos de los prestados inicialmente por una empresa o persona autónoma</t>
  </si>
  <si>
    <t>CO.1</t>
  </si>
  <si>
    <t>CO.1.1</t>
  </si>
  <si>
    <t>CO.1.2</t>
  </si>
  <si>
    <t>La operación atiende a 2 necesidades priorizadas detectadas en EDLL</t>
  </si>
  <si>
    <t>CO.1.3</t>
  </si>
  <si>
    <t>FE.2</t>
  </si>
  <si>
    <t>Ámbitos peculiares de actuación atendiendo a aspectos del territorio de la ZRL reflejados en la EDL</t>
  </si>
  <si>
    <t>FE.2.2</t>
  </si>
  <si>
    <t>Acciones dirigidas a la protección y conservación de las diversas artesanías de la ZRL</t>
  </si>
  <si>
    <t>FE.2.3</t>
  </si>
  <si>
    <t>Acciones dirigidas a la protección y conservación del olivar tradicional (no superintensivo)</t>
  </si>
  <si>
    <t>FE.2.5</t>
  </si>
  <si>
    <t>Acciones dirigidas a la protección y recuperación de los sistemas tradicionales de cultivo en áreas determinadas</t>
  </si>
  <si>
    <t>FE.2.6</t>
  </si>
  <si>
    <t>Acciones dirigidas a la protección y conservación de la gastronomía típica local</t>
  </si>
  <si>
    <t>FE.2.7</t>
  </si>
  <si>
    <t>Acciones dirigidas a la protección y recuperación de variedades vegetales autóctonas o tradicionales</t>
  </si>
  <si>
    <t>FE.2.8</t>
  </si>
  <si>
    <t>Acciones dirigidas a la protección y conservación del potencial cinegético del territorio</t>
  </si>
  <si>
    <t>FE.2.9</t>
  </si>
  <si>
    <t>Acciones dirigidas a la protección y conservación de las técnicas constructivas tradicionales</t>
  </si>
  <si>
    <t>FE. 2.11</t>
  </si>
  <si>
    <t>Acciones dirigidas a la protección y conservación de razas ganaderas autóctonas</t>
  </si>
  <si>
    <t>FE 2.12</t>
  </si>
  <si>
    <t>Acciones dirigidas la creación y/o consolidación de distintivos de calidad: DOP, IGP, Especialidad Tradicional Garantizada (ETG), marcas de calidad territorial, otras marcas colectivas o distintivos asimilables.</t>
  </si>
  <si>
    <t>FE-5</t>
  </si>
  <si>
    <t>Puesta en valor de productos agroindustriales y/o forestales</t>
  </si>
  <si>
    <t>FE 5-1</t>
  </si>
  <si>
    <t>La operación para la que se solicita la ayuda implica la promoción, transformación, comercialización, mejora de la información o cualquier otro mecanismo de puesta en valor de un producto agroindustrial y/o forestal en la ZRL</t>
  </si>
  <si>
    <t>FE 5-2</t>
  </si>
  <si>
    <t>La operación para la que se solicita la ayuda implica la promoción, transformación, comercialización, mejora de la información o cualquier otro mecanismo de puesta en valor de un producto agroindustrial y/o forestal acogido a cualquier régimen de calidad reconocido a nivel europeo, estatal, regional, o bien a marcas de calidad territorial certificadas</t>
  </si>
  <si>
    <t>FE-6</t>
  </si>
  <si>
    <t xml:space="preserve">Mejora del desarrollo empresarial en el sector agroalimentario  y/o forestal en el ámbito de la ZRL </t>
  </si>
  <si>
    <t>FE 6-1</t>
  </si>
  <si>
    <t>La operación para la que se solicita la ayuda supone la puesta en marcha de una nueva actividad en el sector de la producción agroalimentaria y/o forestal</t>
  </si>
  <si>
    <t>FE 6-2</t>
  </si>
  <si>
    <t>La operación para la que se solicita la ayuda supone la puesta en marcha de una nueva actividad en el sector de la transformación de productos agroalimentarios y/o forestales</t>
  </si>
  <si>
    <t>FE 6-3</t>
  </si>
  <si>
    <t>La operación para la que se solicita la ayuda supone la puesta en marcha de una nueva actividad en el sector de la comercialización de productos agrarios y/o forestales</t>
  </si>
  <si>
    <t>FE 6-4</t>
  </si>
  <si>
    <t>La operación para la que se solicita la ayuda supone la modernización de una actividad ya existente en el sector de la producción de productos agroalimentarios y/o forestales</t>
  </si>
  <si>
    <t>FE 6-5</t>
  </si>
  <si>
    <t>La operación para la que se solicita la ayuda supone la modernización de una actividad ya existente en el sector de la transformación de productos agroalimentarios y/o forestales</t>
  </si>
  <si>
    <t>FE 6-6</t>
  </si>
  <si>
    <t>La operación para la que se solicita la ayuda supone la modernización de una actividad ya existente en el sector de la comercialización de productos agroalimentarios y/o forestales</t>
  </si>
  <si>
    <t>RD.2</t>
  </si>
  <si>
    <t>Evolución de los índices de población</t>
  </si>
  <si>
    <t>RD.2.1</t>
  </si>
  <si>
    <t>Municipios con pérdida de más del 15% de población censada en el último marco 2014-2022</t>
  </si>
  <si>
    <t>RD.2.2</t>
  </si>
  <si>
    <t>Municipios con pérdida de más del 10% de población censada en el último marco 2014-2022</t>
  </si>
  <si>
    <t>RD.2.3</t>
  </si>
  <si>
    <t>Municipios con pérdida de más del 5% de población censada en el último marco 2014-2022</t>
  </si>
  <si>
    <t>RD.4</t>
  </si>
  <si>
    <t>Índice de envejecimiento</t>
  </si>
  <si>
    <t>RD.4.1</t>
  </si>
  <si>
    <t>El porcentaje que representa a las personas mayores de 64 años sobre la población menor de 16 años es superior a la media de ese índice calculado para toda la ZRL</t>
  </si>
  <si>
    <t>RD.5</t>
  </si>
  <si>
    <t>Contribución al equilibrio territorial y a la actividad económica</t>
  </si>
  <si>
    <t>RD.5.1</t>
  </si>
  <si>
    <t>La operación implica el apoyo a municipios con un n.º de empresas menor a la media de la ZRL</t>
  </si>
  <si>
    <t>CC.1</t>
  </si>
  <si>
    <t>Mejora de eficiencia energética y reducción consumo</t>
  </si>
  <si>
    <t>CC.1.1</t>
  </si>
  <si>
    <t>Adquisición de maquinaria, aparatos o equipos eficientes energéticamente (como mínimo calificación C nueva etiqueta energética o informe técnico)</t>
  </si>
  <si>
    <t>CC.1.2</t>
  </si>
  <si>
    <t>Sustitución de maquinaria o equipos por otros más eficientes energéticamente.</t>
  </si>
  <si>
    <t>CC.1.3</t>
  </si>
  <si>
    <t>Construcción, reforma o/o adaptación bienes inmuebles cuyos proyectos incorporen medidas de eficiencia energética (obtención calificación energética C/D) y al menos el 10 % del presupuesto total esté destinado a tal fin, siempre que se sean adicionales o superiores a las medidas obligatorias impuestas por la normativa vigente.</t>
  </si>
  <si>
    <t>CC.1.4</t>
  </si>
  <si>
    <t>Realización de estudios, jornadas, charlas, eventos o difusión de información que pongan en valor la constitución de comunidades energéticas en ZRL</t>
  </si>
  <si>
    <t>CC.2</t>
  </si>
  <si>
    <t>Utilización, fomento o instalación de fuentes renovables de energía</t>
  </si>
  <si>
    <t>CC.2.1</t>
  </si>
  <si>
    <t>Adquisición y puesta en marcha de equipos con captadores solares, placas fotovoltaicas, termosifones, aerogeneradores, calderas de biomasa, acumuladores de calor, equipos de aerotermia, biocombustibles, hidrógeno azul o Gas natural licuado o similares</t>
  </si>
  <si>
    <t>CC.3</t>
  </si>
  <si>
    <t>Reutilización, reciclado o reducción de residuos</t>
  </si>
  <si>
    <t>CC.3.1</t>
  </si>
  <si>
    <t>Implantación de sistemas o procesos que supongan reutilización, reciclado o reducción de residuos</t>
  </si>
  <si>
    <t>CC.3.2</t>
  </si>
  <si>
    <t>Sustitución de materiales o procesos contaminantes por otros más sostenibles</t>
  </si>
  <si>
    <t>CC.3.3</t>
  </si>
  <si>
    <t>Promoción de procesos de biocompostaje</t>
  </si>
  <si>
    <t>CC.3.4</t>
  </si>
  <si>
    <t>Aplicación de procesos de economía circular, incluyendo la promoción de la venta de productos a granel</t>
  </si>
  <si>
    <t>CC.10</t>
  </si>
  <si>
    <t>Promoción de la producción sostenible y ecológica</t>
  </si>
  <si>
    <t>CC.10.1</t>
  </si>
  <si>
    <t>Fomento de la producción  de materias primas o transformados agrícolas, ganaderos o forestales  que se acojan a un régimen ecológico acreditado o que vaya a obtenerlo tras la ejecución</t>
  </si>
  <si>
    <t>CC.10.2</t>
  </si>
  <si>
    <t>Fomento de la fabricación de  productos o bienes  industriales que se acojan a un régimen ecológico acreditado o que vayan a obtenerlo tras la ejecución.</t>
  </si>
  <si>
    <t>CC.10.3</t>
  </si>
  <si>
    <t>Adquisición equipos o software que permitan optimizar los recursos, minimizando costes e insumos y aumentando la eficacia de las labores agrícolas</t>
  </si>
  <si>
    <t>CC.10.4</t>
  </si>
  <si>
    <t>Difusión del concepto “huella de carbono” a través del fomento del consumo de productos locales</t>
  </si>
  <si>
    <t>CC.10.5</t>
  </si>
  <si>
    <t>Adquisición de equipos para técnicas y labores agrícolas respetuosos con el medio, según certificación fabricante</t>
  </si>
  <si>
    <t>PE.1</t>
  </si>
  <si>
    <t>Creación de empleo por cuenta propia asociado a una operación</t>
  </si>
  <si>
    <t>PE.1.1</t>
  </si>
  <si>
    <t>Creación de un puesto de trabajo por cuenta propia</t>
  </si>
  <si>
    <t>PE.1.1.1</t>
  </si>
  <si>
    <t xml:space="preserve"> Excluyente</t>
  </si>
  <si>
    <t>PE.1.1.2</t>
  </si>
  <si>
    <t>PE.1.2</t>
  </si>
  <si>
    <t>PE.1.2.1</t>
  </si>
  <si>
    <t>↑Excluyente</t>
  </si>
  <si>
    <t>PE.1.3</t>
  </si>
  <si>
    <t>Creación de un puesto de trabajo por cuenta propia para jóvenes &lt; 35 años</t>
  </si>
  <si>
    <t>PE.1.3.1.</t>
  </si>
  <si>
    <t>PE.1.4</t>
  </si>
  <si>
    <t>Creación de un puesto de trabajo por cuenta propia para personas con diversidad funcional o en riesgo de exclusión social</t>
  </si>
  <si>
    <t xml:space="preserve"> Acumulable</t>
  </si>
  <si>
    <t>PE.1.4.1</t>
  </si>
  <si>
    <t>Creación de un puesto de trabajo por cuenta propia para personas con diversidad funcional o en riesgo de exclusión social demandantes de empleo</t>
  </si>
  <si>
    <t>PE.2</t>
  </si>
  <si>
    <t>Creación de empleo por cuenta ajena asociado a una operación</t>
  </si>
  <si>
    <t>PE 2.1</t>
  </si>
  <si>
    <t>Creación de un puesto de trabajo por cuenta ajena, duración mínima 1 año. / 1 UTA</t>
  </si>
  <si>
    <t>PE 2.2</t>
  </si>
  <si>
    <t>PE 2.3</t>
  </si>
  <si>
    <t>PE 2.4</t>
  </si>
  <si>
    <t>PE 2.5</t>
  </si>
  <si>
    <t>Creación de un puesto de trabajo por cuenta ajena, duración mínima 1 año / 1 UTA, ocupado por mujeres demandantes de empleo.  Graduable según sea jornada parcial, completa o programa- operación completo</t>
  </si>
  <si>
    <t>↑ Acumulable</t>
  </si>
  <si>
    <t>PE 2.6</t>
  </si>
  <si>
    <t>PE 2.7</t>
  </si>
  <si>
    <t>PE 2.8</t>
  </si>
  <si>
    <t>PE 2.9</t>
  </si>
  <si>
    <t>PE 2.10</t>
  </si>
  <si>
    <t>PE 2.11</t>
  </si>
  <si>
    <t>PE 2.12</t>
  </si>
  <si>
    <t>PE 2.13</t>
  </si>
  <si>
    <t>PE 2.14</t>
  </si>
  <si>
    <t>PE 2.15</t>
  </si>
  <si>
    <t>PE.3</t>
  </si>
  <si>
    <t xml:space="preserve"> Mejora o consolidación de empleo previamente existente</t>
  </si>
  <si>
    <t>PE 3.1</t>
  </si>
  <si>
    <t>Mejora o consolidación de empleo previamente existente, siempre que suponga cambio de jornada parcial a completa, de fijo discontinuo a indefinido o mejora de categoría profesional.</t>
  </si>
  <si>
    <t>PE 3.2</t>
  </si>
  <si>
    <t>Mejora o consolidación de empleo previamente existente para mujeres trabajadoras, siempre que suponga cambio de jornada parcial a completa, de fijo discontinuo a indefinido o mejora de categoría profesional.</t>
  </si>
  <si>
    <t>PE 3.3</t>
  </si>
  <si>
    <t>Mejora o consolidación de empleo previamente existente para población trabajadora &lt; 35 años, siempre que suponga cambio de jornada parcial a completa, de fijo discontinuo a indefinido o mejora de categoría profesional.</t>
  </si>
  <si>
    <t>PE 3.4</t>
  </si>
  <si>
    <t>Mejora o consolidación de empleo previamente existente para personas con capacidades diversas o en riesgo de exclusión social, siempre que suponga  cambio de jornada parcial a completa, de fijo discontinuo a indefinido o mejora de categoría profesional.</t>
  </si>
  <si>
    <t>PE.4</t>
  </si>
  <si>
    <t>Eficacia subvención</t>
  </si>
  <si>
    <t>PE.4.1</t>
  </si>
  <si>
    <t>Ratio ayuda concedida por cada puesto de trabajo de calidad creado &lt; 20.000 €</t>
  </si>
  <si>
    <t>PE.4.2</t>
  </si>
  <si>
    <t>Ratio ayuda concedida por cada puesto de trabajo de calidad creado &lt; 60.000 €</t>
  </si>
  <si>
    <t>PE.4.3</t>
  </si>
  <si>
    <t>Ratio ayuda concedida por cada puesto de trabajo de calidad creado &lt; 100.000 €</t>
  </si>
  <si>
    <t>8 IGUALDAD DE GÉNERO</t>
  </si>
  <si>
    <t>IG.1</t>
  </si>
  <si>
    <t>Tipología de la entidad promotora (excepto Ayuntamientos y entes públicos)</t>
  </si>
  <si>
    <t>IG 1.1</t>
  </si>
  <si>
    <t>Promotora persona física mujer</t>
  </si>
  <si>
    <t>IG 1.2</t>
  </si>
  <si>
    <t>Promotora empresa /persona jurídica en el que las mujeres tengan el 51% de los derechos de voto</t>
  </si>
  <si>
    <t>IG 1.3</t>
  </si>
  <si>
    <t>Empresa coparticipada al 50%  de los derechos de voto por una mujer</t>
  </si>
  <si>
    <t>IG 1.6</t>
  </si>
  <si>
    <t>Empresas de mujeres o dirigidas por mujeres en sectores “masculinizados”</t>
  </si>
  <si>
    <t>IG 1.7</t>
  </si>
  <si>
    <t>Empresa coparticipada al 50% por una mujer en sectores ”masculinizados”</t>
  </si>
  <si>
    <t>IG.2</t>
  </si>
  <si>
    <t>Implicación de la entidad promotora con la igualdad de género</t>
  </si>
  <si>
    <t>IG 2.1</t>
  </si>
  <si>
    <t>La entidad cuenta con un distintivo oficial de Igualdad</t>
  </si>
  <si>
    <t>IG 2.2</t>
  </si>
  <si>
    <t>La entidad solicitante cuenta con un Plan de Igualdad cuando no está obligada por ley</t>
  </si>
  <si>
    <t>La entidad cuenta con medidas de igualdad de especial relevancia en el ámbito laboral</t>
  </si>
  <si>
    <t>IG.12</t>
  </si>
  <si>
    <t>Mujeres jóvenes</t>
  </si>
  <si>
    <t>IG.12.1</t>
  </si>
  <si>
    <t>Operaciones o proyectos que impliquen retorno de mujeres recién graduadas (máximo 12 meses desde finalización formación de grado medio o superior tanto reglada como no reglada) al medio rural y su incorporación al mundo laboral (por cuenta ajena o propia) en el ámbito geográfico de la ZRL</t>
  </si>
  <si>
    <t>DRI.2</t>
  </si>
  <si>
    <t>Condicionalidad social</t>
  </si>
  <si>
    <t>DRI.2.1</t>
  </si>
  <si>
    <t>La operación se lleva a cabo por una entidad con certificado de buenas prácticas sociales, o que lo obtendrá gracias a la operación.</t>
  </si>
  <si>
    <t>DRI.2.2</t>
  </si>
  <si>
    <t>La operación favorece la instalación en el territorio de empresas de inserción social inscritas en el Registro competente</t>
  </si>
  <si>
    <t>DRI.3</t>
  </si>
  <si>
    <t>Características adaptativas de las estructuras</t>
  </si>
  <si>
    <t>DRI.3.1</t>
  </si>
  <si>
    <t>Las instalaciones y los procesos de la entidad solicitante están adaptados a las posibles limitaciones de la población con discapacidad, o lo estarán gracias a la operación, siempre que supere o mejore los requisitos mínimos establecidos en la normativa sectorial vigente</t>
  </si>
  <si>
    <t>DRI.3.2</t>
  </si>
  <si>
    <t>El personal de la entidad solicitante cuenta con formación en materia de atención a colectivos vulnerables de población en riesgo de exclusión social o lo tendrá gracias a la operación</t>
  </si>
  <si>
    <t>DRI.3.3</t>
  </si>
  <si>
    <t>La operación responde a una o más necesidades especificas en materia de atención a población en riesgo de exclusión social identificadas en la EDL.</t>
  </si>
  <si>
    <t>JR.1</t>
  </si>
  <si>
    <t>Contribución a la promoción de condiciones para la igualdad de oportunidades de la juventud rural (menores de 35 años)</t>
  </si>
  <si>
    <t>JR.1.1</t>
  </si>
  <si>
    <t xml:space="preserve">La operación esta promovida por:  población joven emprendedora </t>
  </si>
  <si>
    <t>JR 1.2</t>
  </si>
  <si>
    <t>La operación  está promovida por : población joven emprendedora demandante de empleo</t>
  </si>
  <si>
    <t>JR.1.3</t>
  </si>
  <si>
    <t>Personas jurídicas y comunidades de bienes con porcentaje de participación al menos de 51% de jóvenes</t>
  </si>
  <si>
    <t>JR.1.4</t>
  </si>
  <si>
    <t>Empresa coparticipada al 50% por una persona joven.</t>
  </si>
  <si>
    <t>JR.1.5</t>
  </si>
  <si>
    <t>Personas jurídicas con mayoría de jóvenes en órgano de dirección</t>
  </si>
  <si>
    <t>JR.1.6</t>
  </si>
  <si>
    <t>Cooperativas con al menos un 51% de socios jóvenes</t>
  </si>
  <si>
    <t>JR.1.7</t>
  </si>
  <si>
    <t>Asociaciones juveniles</t>
  </si>
  <si>
    <t>IN.1</t>
  </si>
  <si>
    <t>Carácter innovador de la operación para la que se solicita la ayuda</t>
  </si>
  <si>
    <t>IN.1.1</t>
  </si>
  <si>
    <t>La operación pertenece a alguno de los sectores de la economía considerados innovadores en la Estrategia de Desarrollo Local Leader (*)</t>
  </si>
  <si>
    <t>IN.1.2</t>
  </si>
  <si>
    <t>La operación aborda alguna de las temáticas consideradas innovadoras en la Estrategia de Desarrollo Local Leader(*)</t>
  </si>
  <si>
    <t>IN.1.3</t>
  </si>
  <si>
    <t>La operación integra alguno de los aspectos considerados innovadores en la Estrategia de Desarrollo Local Leader(*)</t>
  </si>
  <si>
    <t>PS.1</t>
  </si>
  <si>
    <t>Tipología de la cooperación de la persona física o jurídica promotora</t>
  </si>
  <si>
    <t>PS.1.1</t>
  </si>
  <si>
    <t xml:space="preserve">Integración en estructuras o entidades cooperativas de primer o segundo grado </t>
  </si>
  <si>
    <t>PS.1.2</t>
  </si>
  <si>
    <t>Integración en asociaciones, estructuras  o entidades entre cuyos objetivos esté alguno de los OOTT de la EDL</t>
  </si>
  <si>
    <t>PS.1.3</t>
  </si>
  <si>
    <t>Integración en asociaciones, estructuras o entidades entre cuyos objetivos esté la promoción del desarrollo rural, e impulsar el desarrollo endógeno en la ZRL.</t>
  </si>
  <si>
    <t>PS.2</t>
  </si>
  <si>
    <t>Tipología de la entidad promotora (según Recomendación 2003/361 de la Comisión)</t>
  </si>
  <si>
    <t>PS.2.1</t>
  </si>
  <si>
    <t>Microempresa (ocupa a menos de 10 personas empleadas y su volumen de negocios o balance general no excede los 2 millones €./año)</t>
  </si>
  <si>
    <t>PS.2.2</t>
  </si>
  <si>
    <t>Pequeña empresa (ocupa a menos de 50 personas empleadas y su volumen de negocios no excede los 10 millones €./año)</t>
  </si>
  <si>
    <t>PS.2.3</t>
  </si>
  <si>
    <t xml:space="preserve">Entidades de economía social  </t>
  </si>
  <si>
    <t>PS.3</t>
  </si>
  <si>
    <t>Beneficiarios finales en otros programas anteriores (PRODER-LEADER)</t>
  </si>
  <si>
    <t>PS.3.1</t>
  </si>
  <si>
    <t>Personas físicas o jurídicas que nunca hayan sido beneficiarias en convocatorias Leader anteriores</t>
  </si>
  <si>
    <t>CO.1. Resolución de las necesidades priorizadas detectadas en EDLL (*)</t>
  </si>
  <si>
    <t xml:space="preserve"> La operación atiende a  1 necesidad priorizada detectada en EDLL</t>
  </si>
  <si>
    <t>La operación atiende a 3 ó más necesidades priorizadas detectadas en EDLL</t>
  </si>
  <si>
    <t>4.5</t>
  </si>
  <si>
    <t>Puntuación MÁXIMA</t>
  </si>
  <si>
    <t>PUNTUACIÓN TOTAL MÁXIMA</t>
  </si>
  <si>
    <t>PUNTUACIÓN PROYECTO</t>
  </si>
  <si>
    <t>PROMOTOR</t>
  </si>
  <si>
    <t>PROYECTO</t>
  </si>
  <si>
    <t>JUSTIFICACIÓN: Documentación aportada</t>
  </si>
  <si>
    <t>1. ÁMBITO TERRITORIAL</t>
  </si>
  <si>
    <t>2. CALIDAD OPERACIÓN</t>
  </si>
  <si>
    <t>TIPO</t>
  </si>
  <si>
    <t xml:space="preserve"> </t>
  </si>
  <si>
    <t>3. FACTOR ECONÓMICO</t>
  </si>
  <si>
    <t>4. RETO DEMOGRÁFICO</t>
  </si>
  <si>
    <t>5. ADAPTACIÓN Y MITIGACIÓN FRENTE AL CAMBIO CLIMÁTICO</t>
  </si>
  <si>
    <t>6. EMPLEO</t>
  </si>
  <si>
    <t>9. DESARROLLO RURAL INCLUSIVO</t>
  </si>
  <si>
    <t>10. JUVENTUD RURAL</t>
  </si>
  <si>
    <t>11. INNOVACIÓN</t>
  </si>
  <si>
    <t>13. PERFIL DEL SOLICITANTE</t>
  </si>
  <si>
    <t>Denominación</t>
  </si>
  <si>
    <t>Población  total 2023</t>
  </si>
  <si>
    <t>POBLACIÓN TOTAL ZRL</t>
  </si>
  <si>
    <t>ZRL GR80 VEGA - SIERRA ELVIRA</t>
  </si>
  <si>
    <t>ALBOLOTE</t>
  </si>
  <si>
    <t>ATARFE</t>
  </si>
  <si>
    <t>CHAUCHINA</t>
  </si>
  <si>
    <t xml:space="preserve">COLOMERA </t>
  </si>
  <si>
    <t>CÚLLAR VEGA</t>
  </si>
  <si>
    <t>FUENTE VAQUEROS</t>
  </si>
  <si>
    <t>LÁCHAR</t>
  </si>
  <si>
    <t xml:space="preserve">MARACENA </t>
  </si>
  <si>
    <t>PINOS PUENTE</t>
  </si>
  <si>
    <t>PELIGROS</t>
  </si>
  <si>
    <t>SANTA FE</t>
  </si>
  <si>
    <t>VEGAS DEL GENIL</t>
  </si>
  <si>
    <t>VALDERRUBIO</t>
  </si>
  <si>
    <t>CIJUELA</t>
  </si>
  <si>
    <t>MEDIANA de población de los municipios de Andalucía (subcriterio AT.3.2)</t>
  </si>
  <si>
    <t>MEDIANA ZRL VEGA - SIERRA ELVIRA (Subcriterio AT.3.1)</t>
  </si>
  <si>
    <t>El núcleo de población cuenta con un número de habitantes censados menor a la cifra resultante de la mediana de población de los municipios de la ZRL VEGA - SIERRA ELVIRA (8.717), según datos del INE (2023)</t>
  </si>
  <si>
    <t xml:space="preserve"> LÍNEA DE AYUDAS  1. SECTOR AGRARIO Y FORESTAL  (Proyectos PRODUCTIVOS)</t>
  </si>
  <si>
    <t>NECESIDADES PRIORIZADAS LÍNEA Nº1 : DESARROLLO DEL SECTOR AGRARIO Y FORESTAL</t>
  </si>
  <si>
    <r>
      <t xml:space="preserve">NPL4: </t>
    </r>
    <r>
      <rPr>
        <sz val="11"/>
        <color rgb="FF000000"/>
        <rFont val="Arial Narrow"/>
        <family val="2"/>
      </rPr>
      <t>Conseguir que el tejido productivo sea más competitivo y responsable, social y ambientalmente.</t>
    </r>
  </si>
  <si>
    <r>
      <t xml:space="preserve">NPL6: </t>
    </r>
    <r>
      <rPr>
        <sz val="11"/>
        <color rgb="FF000000"/>
        <rFont val="Arial Narrow"/>
        <family val="2"/>
      </rPr>
      <t>Favorecer la innovación, creatividad, el aprovechamiento de recursos locales y la modernización como factores clave para favorecer el emprendimiento y la mejora de las empresas, aprovechando, entre otros factores, las NTIC.</t>
    </r>
  </si>
  <si>
    <r>
      <t xml:space="preserve">NPL10: </t>
    </r>
    <r>
      <rPr>
        <sz val="11"/>
        <color rgb="FF000000"/>
        <rFont val="Arial Narrow"/>
        <family val="2"/>
      </rPr>
      <t>Impulso de las infraestructuras y tecnologías para el uso de recursos energéticos renovables o mejora de la eficiencia energética.</t>
    </r>
  </si>
  <si>
    <r>
      <t xml:space="preserve">NPL12: </t>
    </r>
    <r>
      <rPr>
        <sz val="11"/>
        <color rgb="FF000000"/>
        <rFont val="Arial Narrow"/>
        <family val="2"/>
      </rPr>
      <t>Mejorar la gestión de recursos y residuos, avanzando hacia sectores económicos bajos en carbono, más competitivos y sostenibles.</t>
    </r>
  </si>
  <si>
    <r>
      <t xml:space="preserve">NPL20: </t>
    </r>
    <r>
      <rPr>
        <sz val="11"/>
        <color rgb="FF000000"/>
        <rFont val="Arial Narrow"/>
        <family val="2"/>
      </rPr>
      <t>Mejora en el conocimiento y optimización del uso sostenible de los recursos hídricos.</t>
    </r>
  </si>
  <si>
    <r>
      <t xml:space="preserve">NPL22: </t>
    </r>
    <r>
      <rPr>
        <sz val="11"/>
        <color rgb="FF000000"/>
        <rFont val="Arial Narrow"/>
        <family val="2"/>
      </rPr>
      <t>Impulso y puesta en marcha de procesos de emprendimiento y promoción económica para mujeres y jóvenes.</t>
    </r>
  </si>
  <si>
    <r>
      <t xml:space="preserve">NPL27: </t>
    </r>
    <r>
      <rPr>
        <sz val="11"/>
        <color rgb="FF000000"/>
        <rFont val="Arial Narrow"/>
        <family val="2"/>
      </rPr>
      <t>Frenar el proceso de masculinización rural favoreciendo el desarrollo profesional y las posibilidades de conciliación.</t>
    </r>
  </si>
  <si>
    <r>
      <t xml:space="preserve">NPL30: </t>
    </r>
    <r>
      <rPr>
        <sz val="11"/>
        <color rgb="FF000000"/>
        <rFont val="Arial Narrow"/>
        <family val="2"/>
      </rPr>
      <t>Optimización del uso de recursos energéticos renovables.</t>
    </r>
  </si>
  <si>
    <r>
      <t xml:space="preserve">NPL31: </t>
    </r>
    <r>
      <rPr>
        <sz val="11"/>
        <color rgb="FF000000"/>
        <rFont val="Arial Narrow"/>
        <family val="2"/>
      </rPr>
      <t>Fomentar la creación de empleo estable y de calidad, que a su vez genere oportunidades para aquellos segmentos poblacionales de mayor cualificación, y especialmente para personas jóvenes y mujeres.</t>
    </r>
  </si>
  <si>
    <r>
      <t xml:space="preserve">NPL39: </t>
    </r>
    <r>
      <rPr>
        <sz val="11"/>
        <color rgb="FF000000"/>
        <rFont val="Arial Narrow"/>
        <family val="2"/>
      </rPr>
      <t>Reducir las cantidades de emisión de las fuentes de CO2 del territorio.</t>
    </r>
  </si>
  <si>
    <r>
      <t>NPL3:</t>
    </r>
    <r>
      <rPr>
        <sz val="11"/>
        <color rgb="FF000000"/>
        <rFont val="Arial Narrow"/>
        <family val="2"/>
      </rPr>
      <t xml:space="preserve"> Modernización y nuevo desarrollo cuando sea posible de la explotaciones agrarias, agroindustriales y forestales de la comarca, especialmente aquellas que tengan por objeto producciones ecológicas.</t>
    </r>
  </si>
  <si>
    <r>
      <t xml:space="preserve">NPL16: </t>
    </r>
    <r>
      <rPr>
        <sz val="11"/>
        <color rgb="FF000000"/>
        <rFont val="Arial Narrow"/>
        <family val="2"/>
      </rPr>
      <t>Favorecer y facilitar el emprendimiento, tanto social como económico, especialmente entre las personas jóvenes y las mujeres, contribuyendo así a la fijación de la población al territorio</t>
    </r>
  </si>
  <si>
    <r>
      <t xml:space="preserve">NPL17: </t>
    </r>
    <r>
      <rPr>
        <sz val="11"/>
        <color rgb="FF000000"/>
        <rFont val="Arial Narrow"/>
        <family val="2"/>
      </rPr>
      <t>Recuperación e integración en desarrollos I+D+i del patrimonio genético agropecuario y los saberes y producciones de tradición local.</t>
    </r>
  </si>
  <si>
    <r>
      <t xml:space="preserve">NPL37: </t>
    </r>
    <r>
      <rPr>
        <sz val="11"/>
        <color rgb="FF000000"/>
        <rFont val="Arial Narrow"/>
        <family val="2"/>
      </rPr>
      <t>Mejorar la comercialización de los productos agrarios del territorio.</t>
    </r>
  </si>
  <si>
    <r>
      <t xml:space="preserve">NPL38: </t>
    </r>
    <r>
      <rPr>
        <sz val="11"/>
        <color rgb="FF000000"/>
        <rFont val="Arial Narrow"/>
        <family val="2"/>
      </rPr>
      <t>Apoyar la calidad, diferenciación y promoción de las producciones agroalimentarias y forestales.</t>
    </r>
  </si>
  <si>
    <r>
      <t xml:space="preserve">Creación de un puesto de trabajo por cuenta propia para </t>
    </r>
    <r>
      <rPr>
        <u/>
        <sz val="10.5"/>
        <color indexed="8"/>
        <rFont val="Arial Narrow"/>
        <family val="2"/>
      </rPr>
      <t>demandantes de empleo</t>
    </r>
  </si>
  <si>
    <r>
      <t xml:space="preserve">Creación de un puesto de trabajo por cuenta propia para </t>
    </r>
    <r>
      <rPr>
        <u/>
        <sz val="10.5"/>
        <color indexed="8"/>
        <rFont val="Arial Narrow"/>
        <family val="2"/>
      </rPr>
      <t>demandantes de empleo de larga duración</t>
    </r>
  </si>
  <si>
    <r>
      <t xml:space="preserve">Creación de un puesto de trabajo por cuenta propia para </t>
    </r>
    <r>
      <rPr>
        <u/>
        <sz val="10.5"/>
        <color indexed="8"/>
        <rFont val="Arial Narrow"/>
        <family val="2"/>
      </rPr>
      <t>mujeres</t>
    </r>
  </si>
  <si>
    <r>
      <t xml:space="preserve">Creación de un puesto de trabajo por cuenta propia para mujeres </t>
    </r>
    <r>
      <rPr>
        <u/>
        <sz val="10.5"/>
        <color indexed="8"/>
        <rFont val="Arial Narrow"/>
        <family val="2"/>
      </rPr>
      <t>demandantes de empleo</t>
    </r>
  </si>
  <si>
    <r>
      <t xml:space="preserve">Creación de un puesto de trabajo por cuenta propia para jóvenes &lt; 35 años, </t>
    </r>
    <r>
      <rPr>
        <u/>
        <sz val="10.5"/>
        <color indexed="8"/>
        <rFont val="Arial Narrow"/>
        <family val="2"/>
      </rPr>
      <t>demandantes de empleo</t>
    </r>
  </si>
  <si>
    <r>
      <t>Creación de un puesto de trabajo por cuenta ajena para</t>
    </r>
    <r>
      <rPr>
        <b/>
        <sz val="10.5"/>
        <color rgb="FF000000"/>
        <rFont val="Arial Narrow"/>
        <family val="2"/>
      </rPr>
      <t xml:space="preserve"> demandantes de empleo</t>
    </r>
    <r>
      <rPr>
        <sz val="10.5"/>
        <color indexed="8"/>
        <rFont val="Arial Narrow"/>
        <family val="2"/>
      </rPr>
      <t>, duración mínima 1 año. / 1 UTA</t>
    </r>
  </si>
  <si>
    <r>
      <t>Creación de un puesto de trabajo por cuenta ajena de duración mínima 1 año / 1 UTA para demandantes de empleo de l</t>
    </r>
    <r>
      <rPr>
        <b/>
        <sz val="10.5"/>
        <color rgb="FF000000"/>
        <rFont val="Arial Narrow"/>
        <family val="2"/>
      </rPr>
      <t>arga duración.</t>
    </r>
    <r>
      <rPr>
        <sz val="10.5"/>
        <color indexed="8"/>
        <rFont val="Arial Narrow"/>
        <family val="2"/>
      </rPr>
      <t xml:space="preserve"> Graduable según sea jornada parcial, completa o programa- operación completo</t>
    </r>
  </si>
  <si>
    <r>
      <t xml:space="preserve">Creación de un puesto de trabajo por cuenta ajena, duración mínima 1 año / 1 UTA, ocupado por </t>
    </r>
    <r>
      <rPr>
        <b/>
        <sz val="10.5"/>
        <color rgb="FF000000"/>
        <rFont val="Arial Narrow"/>
        <family val="2"/>
      </rPr>
      <t>mujeres</t>
    </r>
    <r>
      <rPr>
        <sz val="10.5"/>
        <color indexed="8"/>
        <rFont val="Arial Narrow"/>
        <family val="2"/>
      </rPr>
      <t>.  Graduable según sea jornada parcial, completa o programa- operación completo</t>
    </r>
  </si>
  <si>
    <r>
      <t xml:space="preserve">Creación de un puesto de trabajo por cuenta ajena, duración mínima 1 año/ 1 UTA, ocupado por </t>
    </r>
    <r>
      <rPr>
        <b/>
        <sz val="10.5"/>
        <color rgb="FF000000"/>
        <rFont val="Arial Narrow"/>
        <family val="2"/>
      </rPr>
      <t>jóvenes &lt; 35 año</t>
    </r>
    <r>
      <rPr>
        <sz val="10.5"/>
        <color indexed="8"/>
        <rFont val="Arial Narrow"/>
        <family val="2"/>
      </rPr>
      <t>s. Graduable según sea jornada parcial, completa o programa -operación completo</t>
    </r>
  </si>
  <si>
    <r>
      <t xml:space="preserve">Creación de un puesto de trabajo por cuenta ajena, duración mínima 1 año/ 1 UTA, ocupado por jóvenes &lt; 35 años </t>
    </r>
    <r>
      <rPr>
        <u/>
        <sz val="10.5"/>
        <color indexed="8"/>
        <rFont val="Arial Narrow"/>
        <family val="2"/>
      </rPr>
      <t>demandantes de empleo</t>
    </r>
    <r>
      <rPr>
        <sz val="10.5"/>
        <color indexed="8"/>
        <rFont val="Arial Narrow"/>
        <family val="2"/>
      </rPr>
      <t>. Graduable según sea jornada parcial, completa o programa -operación completo</t>
    </r>
  </si>
  <si>
    <r>
      <t xml:space="preserve">Creación de un puesto de trabajo por cuenta ajena, duración mínima 1 año/1 UTA, ocupado por </t>
    </r>
    <r>
      <rPr>
        <b/>
        <sz val="10.5"/>
        <color rgb="FF000000"/>
        <rFont val="Arial Narrow"/>
        <family val="2"/>
      </rPr>
      <t>personas de capacidades diversas o personas desfavorecidas</t>
    </r>
    <r>
      <rPr>
        <sz val="10.5"/>
        <color indexed="8"/>
        <rFont val="Arial Narrow"/>
        <family val="2"/>
      </rPr>
      <t>. Graduable según sea jornada parcial, completa o programa operación completo</t>
    </r>
  </si>
  <si>
    <r>
      <t xml:space="preserve">Creación de un puesto de trabajo por cuenta ajena, duración mínima 1 año/1 UTA, ocupado por personas de capacidades diversas o personas desfavorecidas </t>
    </r>
    <r>
      <rPr>
        <u/>
        <sz val="10.5"/>
        <color indexed="8"/>
        <rFont val="Arial Narrow"/>
        <family val="2"/>
      </rPr>
      <t>demandantes de empleo</t>
    </r>
    <r>
      <rPr>
        <sz val="10.5"/>
        <color indexed="8"/>
        <rFont val="Arial Narrow"/>
        <family val="2"/>
      </rPr>
      <t xml:space="preserve"> . Graduable según sea jornada parcial, completa o programa operación completo</t>
    </r>
  </si>
  <si>
    <r>
      <t xml:space="preserve">Creación de un puesto de trabajo por cuenta ajena, duración mínima 1 año/ 1 UTA, </t>
    </r>
    <r>
      <rPr>
        <b/>
        <u/>
        <sz val="10.5"/>
        <color rgb="FF000000"/>
        <rFont val="Arial Narrow"/>
        <family val="2"/>
      </rPr>
      <t>primer empleo</t>
    </r>
    <r>
      <rPr>
        <b/>
        <sz val="10.5"/>
        <color rgb="FF000000"/>
        <rFont val="Arial Narrow"/>
        <family val="2"/>
      </rPr>
      <t xml:space="preserve"> para mujeres</t>
    </r>
    <r>
      <rPr>
        <sz val="10.5"/>
        <color indexed="8"/>
        <rFont val="Arial Narrow"/>
        <family val="2"/>
      </rPr>
      <t>. Graduable según sea jornada parcial, completa o programa operación completo</t>
    </r>
  </si>
  <si>
    <r>
      <t xml:space="preserve">Creación de un puesto de trabajo por cuenta ajena, duración mínima 1 año/ 1 UTA, </t>
    </r>
    <r>
      <rPr>
        <u/>
        <sz val="10.5"/>
        <color indexed="8"/>
        <rFont val="Arial Narrow"/>
        <family val="2"/>
      </rPr>
      <t>primer empleo</t>
    </r>
    <r>
      <rPr>
        <sz val="10.5"/>
        <color indexed="8"/>
        <rFont val="Arial Narrow"/>
        <family val="2"/>
      </rPr>
      <t xml:space="preserve"> para mujeres </t>
    </r>
    <r>
      <rPr>
        <u/>
        <sz val="10.5"/>
        <color indexed="8"/>
        <rFont val="Arial Narrow"/>
        <family val="2"/>
      </rPr>
      <t>demandantes de empleo</t>
    </r>
    <r>
      <rPr>
        <sz val="10.5"/>
        <color indexed="8"/>
        <rFont val="Arial Narrow"/>
        <family val="2"/>
      </rPr>
      <t>. Graduable según sea jornada parcial, completa o programa operación completo</t>
    </r>
  </si>
  <si>
    <r>
      <t xml:space="preserve">Creación de un puesto de trabajo por cuenta ajena, duración mínima 1 año / 1 UTA, </t>
    </r>
    <r>
      <rPr>
        <u/>
        <sz val="10.5"/>
        <color indexed="8"/>
        <rFont val="Arial Narrow"/>
        <family val="2"/>
      </rPr>
      <t>primer empleo</t>
    </r>
    <r>
      <rPr>
        <sz val="10.5"/>
        <color indexed="8"/>
        <rFont val="Arial Narrow"/>
        <family val="2"/>
      </rPr>
      <t xml:space="preserve"> para jóvenes &lt; 35 años. Graduable según sea jornada parcial, completa o programa operación completo</t>
    </r>
  </si>
  <si>
    <r>
      <t xml:space="preserve">Creación de un puesto de trabajo por cuenta ajena, duración mínima 1 año / 1 UTA, </t>
    </r>
    <r>
      <rPr>
        <u/>
        <sz val="10.5"/>
        <color indexed="8"/>
        <rFont val="Arial Narrow"/>
        <family val="2"/>
      </rPr>
      <t>primer empleo</t>
    </r>
    <r>
      <rPr>
        <sz val="10.5"/>
        <color indexed="8"/>
        <rFont val="Arial Narrow"/>
        <family val="2"/>
      </rPr>
      <t xml:space="preserve"> para jóvenes &lt; 35 años </t>
    </r>
    <r>
      <rPr>
        <u/>
        <sz val="10.5"/>
        <color indexed="8"/>
        <rFont val="Arial Narrow"/>
        <family val="2"/>
      </rPr>
      <t>demandantes de empleo</t>
    </r>
    <r>
      <rPr>
        <sz val="10.5"/>
        <color indexed="8"/>
        <rFont val="Arial Narrow"/>
        <family val="2"/>
      </rPr>
      <t>. Graduable según sea jornada parcial, completa o programa operación completo</t>
    </r>
  </si>
  <si>
    <r>
      <t xml:space="preserve">Creación de un puesto de trabajo por cuenta ajena, duración mínima 1 año / 1 UTA, </t>
    </r>
    <r>
      <rPr>
        <u/>
        <sz val="10.5"/>
        <color indexed="8"/>
        <rFont val="Arial Narrow"/>
        <family val="2"/>
      </rPr>
      <t>primer empleo</t>
    </r>
    <r>
      <rPr>
        <sz val="10.5"/>
        <color indexed="8"/>
        <rFont val="Arial Narrow"/>
        <family val="2"/>
      </rPr>
      <t xml:space="preserve"> para personas de capacidades diversas o en riesgo de exclusión social. Graduable según sea jornada parcial, completa o programa operación completo.</t>
    </r>
  </si>
  <si>
    <r>
      <t>Creación de un puesto de trabajo por cuenta ajena, duración mínima 1 año / 1 UTA,</t>
    </r>
    <r>
      <rPr>
        <u/>
        <sz val="10.5"/>
        <color indexed="8"/>
        <rFont val="Arial Narrow"/>
        <family val="2"/>
      </rPr>
      <t xml:space="preserve"> primer empleo</t>
    </r>
    <r>
      <rPr>
        <sz val="10.5"/>
        <color indexed="8"/>
        <rFont val="Arial Narrow"/>
        <family val="2"/>
      </rPr>
      <t xml:space="preserve"> para personas de capacidades diversas o en riesgo de exclusión social, </t>
    </r>
    <r>
      <rPr>
        <u/>
        <sz val="10.5"/>
        <color indexed="8"/>
        <rFont val="Arial Narrow"/>
        <family val="2"/>
      </rPr>
      <t>demandantes de empleo</t>
    </r>
    <r>
      <rPr>
        <sz val="10.5"/>
        <color indexed="8"/>
        <rFont val="Arial Narrow"/>
        <family val="2"/>
      </rPr>
      <t>. Graduable según sea jornada parcial, completa o programa operación completo.</t>
    </r>
  </si>
  <si>
    <t>CRITERIOS Y SUBCRITERIOS DE SELECCIÓN  Proyectos PRODUCTIVOS</t>
  </si>
  <si>
    <t xml:space="preserve">1.9. </t>
  </si>
  <si>
    <t>Operaciones destinadas a la puesta en marcha, modernización y mejora de la competitividad de empresas dedicadas a la transform. y/o comercialización de prod. agrarios.</t>
  </si>
  <si>
    <t xml:space="preserve"> Operaciones destinadas a la puesta en marcha, modernización y mejora de la competitividad de empresas que presten servicios al sector agrario y/o forestal.</t>
  </si>
  <si>
    <t>1.11.</t>
  </si>
  <si>
    <t xml:space="preserve">1.10. </t>
  </si>
  <si>
    <t>Operaciones destinadas a la puesta en marcha, modernización y mejora de la competitividad de empresas dedicadas a la transform. y/o comercialización de prod. forestales.</t>
  </si>
  <si>
    <t>TIPOLOGÍAS DE OPERACIONES SUBVENCIONABLES EN LA ZRL VEGA - SIERRA ELVIRA</t>
  </si>
  <si>
    <t>1.9. Operaciones destinadas a la puesta en marcha, modernización y mejora de la competitividad de empresas dedicadas a la transform. y/o comercialización de prod. agrarios.</t>
  </si>
  <si>
    <t>1.10. Operaciones destinadas a la puesta en marcha, modernización y mejora de la competitividad de empresas dedicadas a la transform. y/o comercialización de prod. forestales.</t>
  </si>
  <si>
    <t>1.11. Operaciones destinadas a la puesta en marcha, modernización y mejora de la competitividad de empresas que presten servicios al sector agrario y/o forestal.</t>
  </si>
  <si>
    <t>TIPO DE PROYECTO</t>
  </si>
  <si>
    <t>PRODUCTIVO</t>
  </si>
  <si>
    <t>SECTORES INNOVADORES</t>
  </si>
  <si>
    <t>TEMÁTICAS INNOVADORAS</t>
  </si>
  <si>
    <t>ASPECTOS INNOVADORES</t>
  </si>
  <si>
    <t>1. Operaciones destinadas a la modificación o mejora de los procesos de producción/manipulación que incorporen productos, procesos y/o tecnologías no existentes en la Comarca, considerando que el resultado final del producto contribuye a la sostenibilidad mediante la utilización de productos locales y/o materias primas locales y energía renovable.</t>
  </si>
  <si>
    <t>1. Operaciones que integren la tecnología de Internet de las Cosas (IoT), y que ofrezcan un servicio de gran valor a nuestra comarca, desde el aspecto de prestación de servicios vinculados a la economía verde y/o circular, facilitando proyectos sostenibles y medioambientales, así como en la lucha contra el cambio climático.</t>
  </si>
  <si>
    <t>2. Operaciones destinadas a la transformación de productos agrarios y agroalimentarios en ecológico.</t>
  </si>
  <si>
    <t>1. Modernización del sector agroalimentario con introducción de nuevos productos, procesos y/o tecnologías no existentes en la Comarca, orientados a un producto final que contribuya a la sostenibilidad mediante utilización de productos y/o materias primas locales, energía renovable y que dispongan de calidad certificada  y/o ecológica.</t>
  </si>
  <si>
    <t>3. Economía circular y Bioeconomía: Mejora de los procesos de producción/manipulación con la utilización de productos/materias primas locales o reciclados que favorezca la lucha contra el cambio climático, la reducción de la huella de carbono y la emisión de GEI (gases efecto invernadero)</t>
  </si>
  <si>
    <t>2. Agroindustria ecológica: Transformación de productos locales agroalimentarios en ecológico (Anexo I)</t>
  </si>
  <si>
    <t>Aportado por DG según datos actualizados INE/ IECA. Datos recogidos en pestaña AT.3</t>
  </si>
  <si>
    <t>Alta en registro apropiado, Impuesto de sociedades, declaración responsable, IAE.</t>
  </si>
  <si>
    <t>Certificación acreditativa y/o compromiso inicial de adquirir la certificación antes de la justificación de la ayuda.</t>
  </si>
  <si>
    <t>Documentación oficial del equipo, etiqueta energética, informe ingeniero industrial/ITA…</t>
  </si>
  <si>
    <t>Memoria descriptiva, prueba fotográficas, memorándums, material distribuido, listado de asistentes, reseñas prensa…</t>
  </si>
  <si>
    <t xml:space="preserve"> Facturas, certificado del instalador oficial cuando proceda, documentación acreditativa de las características del equipo</t>
  </si>
  <si>
    <t>Alta en RETA, Informe de vida laboral</t>
  </si>
  <si>
    <t>Alta en RETA, informe de vida laboral, certificado inscripción Servicio de empleo como persona desempleada</t>
  </si>
  <si>
    <t>Alta en RETA, informe de vida laboral, certificado inscripción Servicio de empleo que acredite la inscripción como demandante de empleo ininterrumpidamente durante 12 meses</t>
  </si>
  <si>
    <t>Alta en RETA, informe de vida laboral</t>
  </si>
  <si>
    <t>Alta en RETA</t>
  </si>
  <si>
    <t>Alta en RETA, certificado de grado discapacidad, certificado servicios sociales</t>
  </si>
  <si>
    <t>Alta en RETA, certificado de grado discapacidad, certificado servicios sociales, certificado inscripción Servicio de empleo como persona desempleada</t>
  </si>
  <si>
    <t>Contrato de trabajo</t>
  </si>
  <si>
    <t xml:space="preserve"> Contrato de trabajo, certificado Servicio de empleo inscripción persona desempleada</t>
  </si>
  <si>
    <t>Contrato de trabajo, certificado Servicio de Empleo inscripción persona desempleada</t>
  </si>
  <si>
    <t>Contrato de trabajo, certificado Servicio de empleo inscripción persona desempleada, certificado de grado de discapacidad vigente, certificado expedido por servicios sociales.</t>
  </si>
  <si>
    <t>Contrato de trabajo, certificado de grado de discapacidad vigente, certificado expedido por servicios sociales</t>
  </si>
  <si>
    <t>Contrato de trabajo, Informe de vida laboral</t>
  </si>
  <si>
    <t>Contrato de trabajo, certificado Servicio de empleo inscripción persona desempleada</t>
  </si>
  <si>
    <t>Correspondencia con la persona promotora indicada en el proyecto</t>
  </si>
  <si>
    <t>Según Estatutos o certificado de Socios, Escritura de constitución</t>
  </si>
  <si>
    <t>Según Estatutos o certificado de Socios, escritura de constitución</t>
  </si>
  <si>
    <t>Marca de excelencia en Igualdad (JA)/distintivo de “Igualdad de empresa” (Ministerio de Igualdad)</t>
  </si>
  <si>
    <t xml:space="preserve"> Correspondencia con la persona promotora indicada en el proyecto</t>
  </si>
  <si>
    <t>CODIGO 4.</t>
  </si>
  <si>
    <t xml:space="preserve">RETO DEMOMGRÁFICO </t>
  </si>
  <si>
    <t>RD2</t>
  </si>
  <si>
    <t>RD2.1</t>
  </si>
  <si>
    <t xml:space="preserve">Municipios con pérdida de más del 15% de población censada en el último marco 2014-2022 </t>
  </si>
  <si>
    <t xml:space="preserve">Total </t>
  </si>
  <si>
    <t>Total</t>
  </si>
  <si>
    <t xml:space="preserve">Diferencia poblacional </t>
  </si>
  <si>
    <t>2023 (*)</t>
  </si>
  <si>
    <t>Albolote</t>
  </si>
  <si>
    <t>Atarfe</t>
  </si>
  <si>
    <t>Chauchina</t>
  </si>
  <si>
    <t>Cijuela</t>
  </si>
  <si>
    <t>Colomera</t>
  </si>
  <si>
    <t>Cúllar Vega</t>
  </si>
  <si>
    <t>Fuente Vaqueros</t>
  </si>
  <si>
    <t>Láchar</t>
  </si>
  <si>
    <t>Maracena</t>
  </si>
  <si>
    <t>Peligros</t>
  </si>
  <si>
    <t>Pinos Puente</t>
  </si>
  <si>
    <t>Santa Fe</t>
  </si>
  <si>
    <t>Valderrubio</t>
  </si>
  <si>
    <t>Vegas del Genil</t>
  </si>
  <si>
    <t>(*) NINGUNO DE LOS MUNICIPIOS HA TENIDO PERDIDA DE UN 15%</t>
  </si>
  <si>
    <t>RD2.2</t>
  </si>
  <si>
    <t>(*) NINGUNO DE LOS MUNICIPIOS HA TENIDO PERDIDA DE UN 10%</t>
  </si>
  <si>
    <t>RD2.3</t>
  </si>
  <si>
    <t>2023(*)</t>
  </si>
  <si>
    <t xml:space="preserve">(*) MUNICIPIOS CON PERDIDA DE MÁS DEL 5% DE POBLACIÓN: Colomera y Pinos Puente </t>
  </si>
  <si>
    <t>RD4.1</t>
  </si>
  <si>
    <t xml:space="preserve">ANUALIDAD </t>
  </si>
  <si>
    <t>2021</t>
  </si>
  <si>
    <t>2022</t>
  </si>
  <si>
    <t>Lugar de residencia</t>
  </si>
  <si>
    <t>Hombres</t>
  </si>
  <si>
    <t>Mujeres</t>
  </si>
  <si>
    <t>Índice de Envejecimiento</t>
  </si>
  <si>
    <t>(*) % INDICE ENVEJECIMIENTO MEDIO ZRL</t>
  </si>
  <si>
    <t>ZRL</t>
  </si>
  <si>
    <t>(*) MUNICIPIOS CON INDICE DE ENVEJECIMIENTO: Colomera, Fuente Vaqueros, Pinos Puente, Santa Fe y Valderrubio</t>
  </si>
  <si>
    <t>RD5.1</t>
  </si>
  <si>
    <t>Territorio</t>
  </si>
  <si>
    <t>Empresas</t>
  </si>
  <si>
    <t>Vega-Sierra Elvira</t>
  </si>
  <si>
    <t xml:space="preserve">Nº de empresas de MEDIA ZRL Vega-Sierra Elvira </t>
  </si>
  <si>
    <t xml:space="preserve">(*) MUNICIPIOS CON Nº MENOR DE EMPRESAS DE LA MEDIA ZRL: Chauchina, Cijuela, Colomera,Cúllar Vega, Fuente Vaqueros, Láchar, Peligros, Pinos Puente, Santa Fe, Valderrubio y Vegas del Genil   </t>
  </si>
  <si>
    <t>Memoria descriptiva, facturas, prueba fotográfica, informe técnico acreditativo de obtención de RRR</t>
  </si>
  <si>
    <t>Memoria descriptiva, facturas, pruebas fotográficas, informe técnico</t>
  </si>
  <si>
    <t>Memoria descriptiva, pruebas fotográficas, difusión audiovisual</t>
  </si>
  <si>
    <t>Resolución importe concedido, Contrato de trabajo</t>
  </si>
  <si>
    <t>Certificado de la titulación obtenida, contrato de trabajo, alta RETA</t>
  </si>
  <si>
    <t>Certificado inscripción Registro de empresas de inserción social de Andalucía</t>
  </si>
  <si>
    <t>Certificado de ingeniero o arquitecto que certifique la adopción medidas de accesibilidad y adaptabilidad a personas con discapacidad orgánica o funcional, según normativa vigente, certificados de obras, pruebas fotográficas</t>
  </si>
  <si>
    <t>- Declaración responsable, Certificación documental de adscripción o concesión al Régimen ecológico</t>
  </si>
  <si>
    <t>-Factura detallada de los elementos adquiridos y características técnicas.
-Certificado Ingeniero Agrónomo, ITA o equivalente con descripción de las medidas de mejora obtenidas con su aplicación (reducción de agua, combustible, de productos fitosanitarios...)</t>
  </si>
  <si>
    <t>-Acreditación Difusión de eslóganes o folletos publicitarios en redes sociales, páginas web.
-Jornadas de sensibilización sobre la materia: pruebas documentales o gráficas del contenido, difusión y asistentes
-Certificación por entidad acreditada,</t>
  </si>
  <si>
    <t>-Factura detallada de los elementos adquiridos y características técnicas.
-Certificado Ingeniero Agrónomo, ITA o equivalente con descripción de las medidas de mejora obtenidas con su aplicación (reducción de agua, de combustible, de productos fitosanitarios...)</t>
  </si>
  <si>
    <t>Memoria descriptiva, fundamentada en la EDLL</t>
  </si>
  <si>
    <r>
      <rPr>
        <b/>
        <sz val="10.5"/>
        <color rgb="FF000000"/>
        <rFont val="Arial Narrow"/>
        <family val="2"/>
      </rPr>
      <t>EDLL</t>
    </r>
    <r>
      <rPr>
        <sz val="10.5"/>
        <color indexed="8"/>
        <rFont val="Arial Narrow"/>
        <family val="2"/>
      </rPr>
      <t xml:space="preserve"> =</t>
    </r>
    <r>
      <rPr>
        <b/>
        <sz val="10.5"/>
        <color rgb="FF000000"/>
        <rFont val="Arial Narrow"/>
        <family val="2"/>
      </rPr>
      <t xml:space="preserve"> E</t>
    </r>
    <r>
      <rPr>
        <sz val="10.5"/>
        <color indexed="8"/>
        <rFont val="Arial Narrow"/>
        <family val="2"/>
      </rPr>
      <t xml:space="preserve">stragegia de </t>
    </r>
    <r>
      <rPr>
        <b/>
        <sz val="10.5"/>
        <color rgb="FF000000"/>
        <rFont val="Arial Narrow"/>
        <family val="2"/>
      </rPr>
      <t>D</t>
    </r>
    <r>
      <rPr>
        <sz val="10.5"/>
        <color indexed="8"/>
        <rFont val="Arial Narrow"/>
        <family val="2"/>
      </rPr>
      <t>esarrollo</t>
    </r>
    <r>
      <rPr>
        <b/>
        <sz val="10.5"/>
        <color rgb="FF000000"/>
        <rFont val="Arial Narrow"/>
        <family val="2"/>
      </rPr>
      <t xml:space="preserve"> L</t>
    </r>
    <r>
      <rPr>
        <sz val="10.5"/>
        <color indexed="8"/>
        <rFont val="Arial Narrow"/>
        <family val="2"/>
      </rPr>
      <t xml:space="preserve">ocal </t>
    </r>
    <r>
      <rPr>
        <b/>
        <sz val="10.5"/>
        <color rgb="FF000000"/>
        <rFont val="Arial Narrow"/>
        <family val="2"/>
      </rPr>
      <t>L</t>
    </r>
    <r>
      <rPr>
        <sz val="10.5"/>
        <color indexed="8"/>
        <rFont val="Arial Narrow"/>
        <family val="2"/>
      </rPr>
      <t>EADER Comarca Vega - Sierra Elvira</t>
    </r>
  </si>
  <si>
    <t>Según Memoria Descriptiva, amparada en la EDLL</t>
  </si>
  <si>
    <t>Según Memoria Descriptiva, amparada en la EDLL, Certificaciones de los regímenes de calidad</t>
  </si>
  <si>
    <t>Tipologías de operaciones subvencionables PROYECTOS PRODUCTIVOS</t>
  </si>
  <si>
    <t>LÍNEA DE AYUDAS Nº 1. DESARROLLO DEL SECTOR AGRARIO Y FORESTAL (PROYECTOS PRODUCTIVOS)</t>
  </si>
  <si>
    <r>
      <t xml:space="preserve">Según Memoria Descriptiva, amparada en la Estrategia de Desarrollo Local LEADER Comarca Vega - Sierra Elvira  (en adelante </t>
    </r>
    <r>
      <rPr>
        <b/>
        <sz val="10.5"/>
        <color rgb="FF000000"/>
        <rFont val="Arial Narrow"/>
        <family val="2"/>
      </rPr>
      <t>EDLL)</t>
    </r>
    <r>
      <rPr>
        <sz val="10.5"/>
        <color indexed="8"/>
        <rFont val="Arial Narrow"/>
        <family val="2"/>
      </rPr>
      <t xml:space="preserve">. </t>
    </r>
  </si>
  <si>
    <t>2. CALIDAD DE LA OPERACIÓN. Ver hoja anexa: CO.1_Necesidades_Priorizadas</t>
  </si>
  <si>
    <t>4. RETO DEMOGRÁFICO. Ver hoja anexa: RD. Reto Demográfico</t>
  </si>
  <si>
    <t>1. ÁMBITO TERRITORIAL: Ver hoja anexa: AT.3_Población_ZRL</t>
  </si>
  <si>
    <t>11. INNOVACIÓN: Ver hoja anexa: IN.1_Innovacion</t>
  </si>
  <si>
    <t>P.E. 1.5</t>
  </si>
  <si>
    <t>Alta en RETA, certificado empadronamiento</t>
  </si>
  <si>
    <t>P.E. 1.6</t>
  </si>
  <si>
    <t>Creación de un puesto de trabajo por cuenta propia siempre que implique el empadronamiento ex novo de la persona promotora en el municipio donde se ejecutará la actividad empresarial (SUBCRITERIO A TENER EN CUENTA PARA VALORAR OPERACIONES DE TIPOLOGÍA 2.7 - LÍNEA 2)</t>
  </si>
  <si>
    <t>Creación de un puesto de trabajo por cuenta propia (salvo producción o comercialización agraria o forestal) siempre que implique el empadronamiento ex novo de la persona promotora en un municipio de la ZRL distinto al de donde se ejecutará la actividad empresarial. (SUBCRITERIO A TENER EN CUENTA PARA VALORAR OPERACIONES DE TIPOLOGÍA 2.7- LÍNEA 2)</t>
  </si>
  <si>
    <r>
      <rPr>
        <sz val="12"/>
        <color rgb="FF002060"/>
        <rFont val="Arial Narrow"/>
        <family val="2"/>
      </rPr>
      <t>DOCUMENTACIÓN ACREDITATIVA para JUSTIFICACIÓN DE CRITERIOS en el trámite d</t>
    </r>
    <r>
      <rPr>
        <b/>
        <sz val="12"/>
        <color rgb="FF002060"/>
        <rFont val="Arial Narrow"/>
        <family val="2"/>
      </rPr>
      <t xml:space="preserve">e </t>
    </r>
    <r>
      <rPr>
        <b/>
        <sz val="14"/>
        <color rgb="FF002060"/>
        <rFont val="Arial Narrow"/>
        <family val="2"/>
      </rPr>
      <t>SOLICITUD DE AYUDA</t>
    </r>
  </si>
  <si>
    <r>
      <rPr>
        <sz val="12"/>
        <color rgb="FF002060"/>
        <rFont val="Arial Narrow"/>
        <family val="2"/>
      </rPr>
      <t>DOCUMENTACIÓN ACREDITATIVA para JUSTIFICACIÓN DE CRITERIOS en el trámite de</t>
    </r>
    <r>
      <rPr>
        <b/>
        <sz val="14"/>
        <color rgb="FF002060"/>
        <rFont val="Arial Narrow"/>
        <family val="2"/>
      </rPr>
      <t xml:space="preserve"> SOLICITUD DE PAGO</t>
    </r>
  </si>
  <si>
    <t>Certificado emitido por el organismo o entidad que acredite la inclusión o pertenencia del producto en ese régimen de calidad. (Certificación de calidad, IGP, etc.)</t>
  </si>
  <si>
    <t>certificado tributario IAE, certificado alta en registro AD hoc, certificado impuesto de sociedades, Certificado TGSS de CCC.</t>
  </si>
  <si>
    <t>Cuando proceda, se aportará informes, dictámenes o certificados emitidas por las entidades, autoridades o administraciones competentes, que acreditan las acciones dirigidas.</t>
  </si>
  <si>
    <t>certificado inscripción en el IAE de la nueva actividad</t>
  </si>
  <si>
    <t xml:space="preserve">Cuando proceda, se aportará informes, dictámenes o certificados emitidas por las entidades, autoridades o administraciones competentes, que acreditan las acciones dirigidas. </t>
  </si>
  <si>
    <t>Certificado acreditativo de la categorización del producto a un régimen de calidad certificada.</t>
  </si>
  <si>
    <t>Certificado expedido por Ayuntamiento tomando como referencia datos INE.</t>
  </si>
  <si>
    <t xml:space="preserve">  Certificado expedido por Ayuntamiento tomando como referencia datos INE</t>
  </si>
  <si>
    <t xml:space="preserve">ertificado expedido por Ayuntamiento tomando como referencia datos INE (último año publicado) </t>
  </si>
  <si>
    <t xml:space="preserve">Factura, ficha técnica o certificado del fabricante del aparato o equipo, etiqueta energética mínimo calificación C. En su 
defecto, informe o certificado de persona competente que acredite la eficiencia de la maquinaria y equipos.                                                                      
                                                                                 </t>
  </si>
  <si>
    <t xml:space="preserve"> Factura, ficha técnica o certificado del fabricante del aparato o equipo sustituto y sustituido. En su defecto, informe o 
certificado emitido por persona competente que acredite de forma comparativa la mejora en la eficiencia energética, en base al equipo sustituto y sustituido.   </t>
  </si>
  <si>
    <t xml:space="preserve"> Certificado de la dirección de obra (o funcionario técnico si se trata de actuación en B.I público) con las medidas 
adoptadas en materia de eficiencia energética y que acredite que se ha destinado un 10% del presupuesto a estas medidas, siempre que se sean adicionales o superiores a las medidas obligatorias impuestas por la normativa. </t>
  </si>
  <si>
    <t xml:space="preserve"> Informe emitido por proyectista con las medidas adoptadas en materia de eficiencia energética y que acredite que 
se ha destinado un 10% del presupuesto  a estas medidas.</t>
  </si>
  <si>
    <t xml:space="preserve">Prueba fotográfica del evento en su caso, copia de la publicación, memorándum, del estudio en su caso,certificado 
expedido por el organizador que refleje el contenido y el número de asistentes a la charla, evento, jornada. </t>
  </si>
  <si>
    <t xml:space="preserve"> Factura, ficha técnica o certificado del fabricante del aparato o equipo, con característica y prestaciones. En su defecto, informe o certificado de persona competente que acredite la característica y prestaciones de la maquinaria y equipos</t>
  </si>
  <si>
    <t xml:space="preserve"> Factura, ficha técnica o certificado del fabricante con detalle de los equipos y procesos implementados, En su defecto, 
informe o certificado de persona competente donde se fundamente y se explique la RRR obtenida.       </t>
  </si>
  <si>
    <t xml:space="preserve"> Factura, ficha técnica o certificado del fabricante con detalle de los equipos y procesos implementados, En su defecto, informe o certificado de persona competente que certifique que los materiales o procesos son más sostenibles que los sustituidos.</t>
  </si>
  <si>
    <t>pruebas fotográficas o documentales (enlaces, copia de publicaciones, certificado de asistencia a sesiones,etc.)Promoción y difusión que puede llevar aparejado la implantación demostrativa aplicado a subproductos característicos de la ZRL</t>
  </si>
  <si>
    <t>Factura, ficha técnica o certificado del fabricante con detalle de los equipos y procesos implementados, En su defecto, informe o certificado de persona competente donde se fundamente y se explique la RRR obtenida. En el caso de medidas que supongan la promoción de la venta de productos a granel; se aportará  pruebas documentales o fotográficas (folletos, extractos de anuncios en prensa, web, o similares) donde se acredite esa promoción.  Fomento del consumo de graneles con aportación del envase por el consumidor final, empleo de elementos reutilizables (bolsas de la compra, botellas, reducción del uso de envases, elaboración de materias a partir de desechos domésticos, como jabón, encendedores con tapones de corcho y aceite usado…</t>
  </si>
  <si>
    <t>Alta en RETA y en SETA en su caso, 
En su caso, certificado expedido por el servicio público de empleo Certificado de grado de discapacidad reconocido expedido por Dirección General de personas con discapacidad; Certificado emitido por unidad de servicios sociales local o autonómica que acredite la inclusión de la persona como colectivo desfavorecido o vulnerable</t>
  </si>
  <si>
    <t xml:space="preserve"> Informe de vida laboral de la entidad.
Certificado empadronamiento en el  municipio donde se va a ejercer la actividad empresarial, si el empadronamiento es ex novo se controlará mediante un certificado de empadronamiento histórico. Certificado alta RETA Seguridad social, 
Certificado alta epígrafe IAE</t>
  </si>
  <si>
    <t xml:space="preserve"> Contrato de trabajo, Informe de vida laboral de la entidad. Si es necesario  DNI. Comprobación del género y edad con 
DNI. Informe de vida laboral del empleado (comprobación del primer empleo en su caso). El contrato de trabajo deberá cumplir: duración mínima, objeto vinculación a la operación, UTA.                   
En su caso, Certificado expedido por el servicio público de empleo que acredite si situación como demandante de empleo, Certificado de grado de discapacidad reconocido expedido por Dirección General de personas con discapacidad, certificado emitido por unidad de servicios sociales local o autonómica que acredite la inclusión de la persona como colectivo desfavorecido o vulnerab</t>
  </si>
  <si>
    <t>DNI de la persona empleada</t>
  </si>
  <si>
    <t xml:space="preserve"> Modificación del contrato de trabajo registrada en el Servicio Público de Empleo, aportación tanto del anterior como el nuevo firmado a efectos comparativos. En su caso, certificado del grado de discapacidad reconocido</t>
  </si>
  <si>
    <t xml:space="preserve">contrato/s de trabajo suscrito/s donde se plasme el empleo de calidad creado por la operación. </t>
  </si>
  <si>
    <t>estatutos de la empresa, certificado de socios a fecha actual.</t>
  </si>
  <si>
    <t xml:space="preserve">Solo para empresas en las  que no es obligatorio según art. 45 de la LO 3/2007 y el art. 2 del RD 901/2020. Quedan excluidas las entidades públicas, las cuales están obligadas según RDL 5/2015 DA 7 del TRLEBEP). Certificado del registro público del distintivo empresarial “Marca Andaluza de Excelencia en Igualdad” o registro de empresas con 
distintivo “Igualdad en la Empresa”. </t>
  </si>
  <si>
    <t>IG 2.3</t>
  </si>
  <si>
    <t xml:space="preserve"> Protocolo o procedimiento escrito y en acuerdo con la relación laboral de puestos de trabajo, donde queden plasmadas 
expresamente medidas de acción positiva frente a la segregación vertical y horizontal, medidas de corresponsabilidad (conciliación de la vida personal, familiar y laboral para toda la plantilla, medidas dirigidas a hombres para el fomento de la 
corresponsabilidad en el trabajo de cuidados, medidas específicas de equiparación salarial entre trabajos de igual valor).</t>
  </si>
  <si>
    <t xml:space="preserve"> Certificado oficial de la titulación obtenida, certificado alta en RETA, contrato de trabajo debidamente registrado en 
servicio de empleo e informe de vida laboral. Certificado del histórico del empadronamiento para verificar el retorno. En caso de formación  no reglada se deberá aportar diploma o certificación emitida por la entidad que imparta la formación donde se acrediten las competencias obtenidas, asistencias, etc</t>
  </si>
  <si>
    <t>Certificado emitido por entidades certificadoras reconocidas por ENAC. La certificación se ceñirá, al menos, a la actividad de la operación subvencionada.</t>
  </si>
  <si>
    <t>Certificado inscripción en el registro de empresas de inserción de Andalucía.La vigencia de dicha inscripción deberá abarcar desde el momento de la solicitud de ayuda hasta la finalización del periodo de compromiso de mantenimiento de la inversión.</t>
  </si>
  <si>
    <t xml:space="preserve">Acreditación de la obtención del certificado. Certificado emitido por entidades certificadoras reconocidas por ENAC. 
La certificación se ceñirá, al menos, a la actividad de la operación subvencionada. </t>
  </si>
  <si>
    <t>certificaciones de obra, acta de recepción de obra, reportaje fotográfico. Acompañado de un informe emitido por Dirección de Obra que acredite que las actuaciones efectuadas superan lo mínimo establecido por la normativa vigente. El informe deberá especificar la norma de referencia, elementos que superan el umbral mínimo y la justificación técnica y/o fotográfica de dicha 
mejora.</t>
  </si>
  <si>
    <t>Memoria justificativa, Certificado acreditativo de la  formación impartida en la materia.</t>
  </si>
  <si>
    <t xml:space="preserve">Informe emitido por entidad o administración competente (DD.TT) de que las acciones ejecutas se catalogan como medidas de atención a población en riesgo de exclusión 
social </t>
  </si>
  <si>
    <t>Memoria descriptiva con información de la formación, Certificado acreditativo de la formación, o en su caso, declaración responsable del compromiso de su obtención. La formación solo será exigible para el personal directamente relacionado con la operación subvencionada.</t>
  </si>
  <si>
    <t>memoria justificativa de la necesidad a la que responde y contemplada en la EDL. (última vigente)</t>
  </si>
  <si>
    <t xml:space="preserve">certificado servicio público de empleo que acredite que situación de demandante en alta,la acreditación de emprendedor 
se acreditará mediante el  alta RETA.     </t>
  </si>
  <si>
    <t xml:space="preserve">Certificado de socios, Escritura de constitución, DNI promotores jóvenes.  </t>
  </si>
  <si>
    <t>Certificado de socios, Escritura de constitución</t>
  </si>
  <si>
    <t xml:space="preserve">Certificado de socios, Escritura de constitución, certificado composición órgano de dirección. </t>
  </si>
  <si>
    <t>Certificado de socios, Escritura de constitución, certificado inscripción registro de cooperativas de Andalucía.</t>
  </si>
  <si>
    <t xml:space="preserve">Acta de constitución, Estatutos de la asociación donde se recojan sus fines, certificado de inscripción en el registro oficial de asociaciones. </t>
  </si>
  <si>
    <t>Alta en Reta</t>
  </si>
  <si>
    <t xml:space="preserve"> Escritura de constitución, certificado de inscripción en el registro de sociedades cooperativas, certificado de estar al corriente de la cuotas como asociado.</t>
  </si>
  <si>
    <t>Acuerdo de integración en vigor, estatutos de la asociación, entidad o estructura donde acredite que entre sus fines están alguno/s de los objetivos transversales de la EDL (última vigente), certificado de estar al corriente de las cuotas económicas</t>
  </si>
  <si>
    <t xml:space="preserve"> Acuerdo de integración en vigor estatutos de la  asociación, entidad o estructura donde acredite que entre sus 
objetivos está la promoción del desarrollo rural o el impulso del desarrollo endógeno de la ZRL, certificado de estar al corriente de las cuotas económicas.</t>
  </si>
  <si>
    <t xml:space="preserve"> Certificado emitido por SGCAF donde se ratifique esa condición. </t>
  </si>
  <si>
    <t xml:space="preserve">1) Informe sobre volumen de negocio y número de efectivos totales a través de: Informe de auditoría, si procede o balance de situación y la cuenta de pérdidas y ganancias depositadas en el registro correspondiente. 2) Informe de vida laboral de la entidad. </t>
  </si>
  <si>
    <t xml:space="preserve"> Documento de inscripción en el Registro Andaluz de Asociaciones, escritura de constitución, estatutos donde se definan 
sus fines según Ley 5/2011. </t>
  </si>
  <si>
    <t xml:space="preserve"> Certificación documental haber solicitado o estar tramitándose, o de haberse concedido la adscripción al régimen ecológico acreditado,  sea en conversión o ya plenamente con la posibilidad de comercializar el producto ecológico.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</si>
</sst>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43">
    <font>
      <sz val="11"/>
      <color indexed="8"/>
      <name val="Liberation Sans1"/>
      <family val="2"/>
    </font>
    <font>
      <b/>
      <sz val="10"/>
      <color indexed="8"/>
      <name val="Liberation Sans1"/>
      <family val="2"/>
    </font>
    <font>
      <sz val="10"/>
      <color indexed="9"/>
      <name val="Liberation Sans1"/>
      <family val="2"/>
    </font>
    <font>
      <sz val="10"/>
      <color indexed="16"/>
      <name val="Liberation Sans1"/>
      <family val="2"/>
    </font>
    <font>
      <b/>
      <sz val="10"/>
      <color indexed="9"/>
      <name val="Liberation Sans1"/>
      <family val="2"/>
    </font>
    <font>
      <i/>
      <sz val="10"/>
      <color indexed="23"/>
      <name val="Liberation Sans1"/>
      <family val="2"/>
    </font>
    <font>
      <sz val="10"/>
      <color indexed="17"/>
      <name val="Liberation Sans1"/>
      <family val="2"/>
    </font>
    <font>
      <b/>
      <sz val="24"/>
      <color indexed="8"/>
      <name val="Liberation Sans1"/>
      <family val="2"/>
    </font>
    <font>
      <sz val="18"/>
      <color indexed="8"/>
      <name val="Liberation Sans1"/>
      <family val="2"/>
    </font>
    <font>
      <sz val="12"/>
      <color indexed="8"/>
      <name val="Liberation Sans1"/>
      <family val="2"/>
    </font>
    <font>
      <u/>
      <sz val="10"/>
      <color indexed="12"/>
      <name val="Liberation Sans1"/>
      <family val="2"/>
    </font>
    <font>
      <sz val="10"/>
      <color indexed="19"/>
      <name val="Liberation Sans1"/>
      <family val="2"/>
    </font>
    <font>
      <sz val="10"/>
      <color indexed="63"/>
      <name val="Liberation Sans1"/>
      <family val="2"/>
    </font>
    <font>
      <sz val="11"/>
      <color indexed="8"/>
      <name val="Liberation Sans1"/>
      <family val="2"/>
    </font>
    <font>
      <sz val="10"/>
      <color rgb="FF000000"/>
      <name val="Arial"/>
      <family val="2"/>
      <charset val="1"/>
    </font>
    <font>
      <b/>
      <sz val="11"/>
      <color rgb="FF000000"/>
      <name val="Arial Narrow"/>
      <family val="2"/>
    </font>
    <font>
      <b/>
      <sz val="11"/>
      <color theme="1"/>
      <name val="Arial Narrow"/>
      <family val="2"/>
    </font>
    <font>
      <sz val="11"/>
      <color indexed="8"/>
      <name val="Arial Narrow"/>
      <family val="2"/>
    </font>
    <font>
      <sz val="11"/>
      <color rgb="FF000000"/>
      <name val="Arial Narrow"/>
      <family val="2"/>
    </font>
    <font>
      <b/>
      <sz val="10.5"/>
      <color rgb="FF000000"/>
      <name val="Arial Narrow"/>
      <family val="2"/>
    </font>
    <font>
      <sz val="10.5"/>
      <color rgb="FF000000"/>
      <name val="Arial Narrow"/>
      <family val="2"/>
    </font>
    <font>
      <b/>
      <sz val="11"/>
      <color indexed="8"/>
      <name val="Arial Narrow"/>
      <family val="2"/>
    </font>
    <font>
      <b/>
      <sz val="12"/>
      <color indexed="8"/>
      <name val="Arial Narrow"/>
      <family val="2"/>
    </font>
    <font>
      <sz val="12"/>
      <color indexed="8"/>
      <name val="Arial Narrow"/>
      <family val="2"/>
    </font>
    <font>
      <b/>
      <sz val="11"/>
      <color rgb="FF002060"/>
      <name val="Arial Narrow"/>
      <family val="2"/>
    </font>
    <font>
      <sz val="10.5"/>
      <color indexed="8"/>
      <name val="Arial Narrow"/>
      <family val="2"/>
    </font>
    <font>
      <b/>
      <sz val="10.5"/>
      <color indexed="8"/>
      <name val="Arial Narrow"/>
      <family val="2"/>
    </font>
    <font>
      <b/>
      <sz val="10.5"/>
      <color rgb="FF002060"/>
      <name val="Arial Narrow"/>
      <family val="2"/>
    </font>
    <font>
      <b/>
      <sz val="10.5"/>
      <name val="Arial Narrow"/>
      <family val="2"/>
    </font>
    <font>
      <sz val="10.5"/>
      <name val="Arial Narrow"/>
      <family val="2"/>
    </font>
    <font>
      <u/>
      <sz val="10.5"/>
      <color indexed="8"/>
      <name val="Arial Narrow"/>
      <family val="2"/>
    </font>
    <font>
      <b/>
      <u/>
      <sz val="10.5"/>
      <color rgb="FF000000"/>
      <name val="Arial Narrow"/>
      <family val="2"/>
    </font>
    <font>
      <b/>
      <sz val="14"/>
      <color indexed="8"/>
      <name val="Arial Narrow"/>
      <family val="2"/>
    </font>
    <font>
      <b/>
      <sz val="12"/>
      <color rgb="FF000000"/>
      <name val="Arial Narrow"/>
      <family val="2"/>
    </font>
    <font>
      <sz val="10"/>
      <color indexed="8"/>
      <name val="Arial"/>
      <family val="2"/>
    </font>
    <font>
      <sz val="11"/>
      <color indexed="8"/>
      <name val="Aptos Narrow"/>
      <family val="2"/>
      <scheme val="minor"/>
    </font>
    <font>
      <sz val="10.5"/>
      <color indexed="63"/>
      <name val="Arial Narrow"/>
      <family val="2"/>
    </font>
    <font>
      <b/>
      <sz val="10.5"/>
      <color indexed="63"/>
      <name val="Arial Narrow"/>
      <family val="2"/>
    </font>
    <font>
      <b/>
      <sz val="10.5"/>
      <color theme="1"/>
      <name val="Arial Narrow"/>
      <family val="2"/>
    </font>
    <font>
      <sz val="10.5"/>
      <color theme="1"/>
      <name val="Arial Narrow"/>
      <family val="2"/>
    </font>
    <font>
      <b/>
      <sz val="12"/>
      <color rgb="FF002060"/>
      <name val="Arial Narrow"/>
      <family val="2"/>
    </font>
    <font>
      <sz val="12"/>
      <color rgb="FF002060"/>
      <name val="Arial Narrow"/>
      <family val="2"/>
    </font>
    <font>
      <b/>
      <sz val="14"/>
      <color rgb="FF002060"/>
      <name val="Arial Narrow"/>
      <family val="2"/>
    </font>
  </fonts>
  <fills count="39">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27"/>
      </patternFill>
    </fill>
    <fill>
      <patternFill patternType="solid">
        <fgColor indexed="47"/>
        <bgColor indexed="31"/>
      </patternFill>
    </fill>
    <fill>
      <patternFill patternType="solid">
        <fgColor indexed="16"/>
        <bgColor indexed="60"/>
      </patternFill>
    </fill>
    <fill>
      <patternFill patternType="solid">
        <fgColor indexed="42"/>
        <bgColor indexed="41"/>
      </patternFill>
    </fill>
    <fill>
      <patternFill patternType="solid">
        <fgColor indexed="26"/>
        <bgColor indexed="9"/>
      </patternFill>
    </fill>
    <fill>
      <patternFill patternType="solid">
        <fgColor indexed="27"/>
        <bgColor indexed="31"/>
      </patternFill>
    </fill>
    <fill>
      <patternFill patternType="solid">
        <fgColor indexed="9"/>
        <bgColor indexed="27"/>
      </patternFill>
    </fill>
    <fill>
      <patternFill patternType="solid">
        <fgColor theme="2"/>
        <bgColor indexed="31"/>
      </patternFill>
    </fill>
    <fill>
      <patternFill patternType="solid">
        <fgColor theme="2"/>
        <bgColor indexed="22"/>
      </patternFill>
    </fill>
    <fill>
      <patternFill patternType="solid">
        <fgColor theme="2"/>
        <bgColor indexed="64"/>
      </patternFill>
    </fill>
    <fill>
      <patternFill patternType="solid">
        <fgColor rgb="FFFFFFCC"/>
        <bgColor indexed="64"/>
      </patternFill>
    </fill>
    <fill>
      <patternFill patternType="solid">
        <fgColor theme="9" tint="0.79998168889431442"/>
        <bgColor indexed="64"/>
      </patternFill>
    </fill>
    <fill>
      <patternFill patternType="solid">
        <fgColor theme="9" tint="0.79998168889431442"/>
        <bgColor indexed="22"/>
      </patternFill>
    </fill>
    <fill>
      <patternFill patternType="solid">
        <fgColor theme="0"/>
        <bgColor indexed="64"/>
      </patternFill>
    </fill>
    <fill>
      <patternFill patternType="solid">
        <fgColor theme="3" tint="0.749992370372631"/>
        <bgColor indexed="64"/>
      </patternFill>
    </fill>
    <fill>
      <patternFill patternType="solid">
        <fgColor theme="9" tint="0.79998168889431442"/>
        <bgColor indexed="9"/>
      </patternFill>
    </fill>
    <fill>
      <patternFill patternType="solid">
        <fgColor theme="5" tint="0.39997558519241921"/>
        <bgColor indexed="64"/>
      </patternFill>
    </fill>
    <fill>
      <patternFill patternType="solid">
        <fgColor rgb="FFC0C0C0"/>
        <bgColor rgb="FFCCCCFF"/>
      </patternFill>
    </fill>
    <fill>
      <patternFill patternType="solid">
        <fgColor rgb="FFFFFFFF"/>
        <bgColor rgb="FFFFFFCC"/>
      </patternFill>
    </fill>
    <fill>
      <patternFill patternType="solid">
        <fgColor theme="9" tint="0.59999389629810485"/>
        <bgColor rgb="FFFFFF00"/>
      </patternFill>
    </fill>
    <fill>
      <patternFill patternType="solid">
        <fgColor theme="9" tint="0.59999389629810485"/>
        <bgColor indexed="64"/>
      </patternFill>
    </fill>
    <fill>
      <patternFill patternType="solid">
        <fgColor theme="4" tint="0.59999389629810485"/>
        <bgColor rgb="FFFFFF00"/>
      </patternFill>
    </fill>
    <fill>
      <patternFill patternType="solid">
        <fgColor theme="4" tint="0.59999389629810485"/>
        <bgColor indexed="64"/>
      </patternFill>
    </fill>
    <fill>
      <patternFill patternType="solid">
        <fgColor rgb="FFFFFFFF"/>
        <bgColor indexed="64"/>
      </patternFill>
    </fill>
    <fill>
      <patternFill patternType="solid">
        <fgColor rgb="FFE1FFE1"/>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3" tint="0.89999084444715716"/>
        <bgColor indexed="64"/>
      </patternFill>
    </fill>
    <fill>
      <patternFill patternType="solid">
        <fgColor rgb="FF92D050"/>
        <bgColor indexed="64"/>
      </patternFill>
    </fill>
    <fill>
      <patternFill patternType="solid">
        <fgColor rgb="FFFFC000"/>
        <bgColor indexed="64"/>
      </patternFill>
    </fill>
    <fill>
      <patternFill patternType="solid">
        <fgColor rgb="FF89BEBA"/>
      </patternFill>
    </fill>
    <fill>
      <patternFill patternType="solid">
        <fgColor theme="8" tint="0.79998168889431442"/>
        <bgColor indexed="31"/>
      </patternFill>
    </fill>
    <fill>
      <patternFill patternType="solid">
        <fgColor theme="8" tint="0.79998168889431442"/>
        <bgColor indexed="64"/>
      </patternFill>
    </fill>
    <fill>
      <patternFill patternType="solid">
        <fgColor rgb="FFFFCC66"/>
        <bgColor indexed="64"/>
      </patternFill>
    </fill>
  </fills>
  <borders count="27">
    <border>
      <left/>
      <right/>
      <top/>
      <bottom/>
      <diagonal/>
    </border>
    <border>
      <left style="hair">
        <color indexed="23"/>
      </left>
      <right style="hair">
        <color indexed="23"/>
      </right>
      <top style="hair">
        <color indexed="23"/>
      </top>
      <bottom style="hair">
        <color indexed="2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hair">
        <color indexed="8"/>
      </left>
      <right/>
      <top style="thin">
        <color indexed="64"/>
      </top>
      <bottom style="thin">
        <color indexed="64"/>
      </bottom>
      <diagonal/>
    </border>
    <border>
      <left/>
      <right style="hair">
        <color indexed="8"/>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style="thin">
        <color indexed="9"/>
      </bottom>
      <diagonal/>
    </border>
    <border>
      <left/>
      <right style="thin">
        <color indexed="9"/>
      </right>
      <top/>
      <bottom style="thin">
        <color indexed="9"/>
      </bottom>
      <diagonal/>
    </border>
    <border>
      <left/>
      <right style="thin">
        <color indexed="9"/>
      </right>
      <top style="thin">
        <color indexed="9"/>
      </top>
      <bottom style="thin">
        <color indexed="9"/>
      </bottom>
      <diagonal/>
    </border>
    <border>
      <left/>
      <right/>
      <top style="medium">
        <color rgb="FFFFFFFF"/>
      </top>
      <bottom/>
      <diagonal/>
    </border>
    <border>
      <left/>
      <right style="medium">
        <color rgb="FFFFFFFF"/>
      </right>
      <top style="medium">
        <color rgb="FFFFFFFF"/>
      </top>
      <bottom/>
      <diagonal/>
    </border>
    <border>
      <left style="thin">
        <color rgb="FFC55A11"/>
      </left>
      <right style="thin">
        <color rgb="FFC55A11"/>
      </right>
      <top/>
      <bottom style="thin">
        <color rgb="FFC55A11"/>
      </bottom>
      <diagonal/>
    </border>
    <border>
      <left style="thin">
        <color rgb="FFC55A11"/>
      </left>
      <right style="thin">
        <color rgb="FFC55A11"/>
      </right>
      <top style="thin">
        <color rgb="FFC55A11"/>
      </top>
      <bottom style="thin">
        <color rgb="FFC55A11"/>
      </bottom>
      <diagonal/>
    </border>
    <border>
      <left style="thin">
        <color rgb="FFC55A11"/>
      </left>
      <right style="thin">
        <color rgb="FFC55A11"/>
      </right>
      <top style="thin">
        <color rgb="FFC55A11"/>
      </top>
      <bottom/>
      <diagonal/>
    </border>
    <border>
      <left style="thin">
        <color theme="5"/>
      </left>
      <right style="thin">
        <color rgb="FFC55A11"/>
      </right>
      <top style="thin">
        <color theme="5"/>
      </top>
      <bottom style="thin">
        <color theme="5"/>
      </bottom>
      <diagonal/>
    </border>
    <border>
      <left style="thin">
        <color indexed="64"/>
      </left>
      <right style="thin">
        <color indexed="64"/>
      </right>
      <top/>
      <bottom/>
      <diagonal/>
    </border>
  </borders>
  <cellStyleXfs count="22">
    <xf numFmtId="0" fontId="0" fillId="0" borderId="0"/>
    <xf numFmtId="0" fontId="1" fillId="0" borderId="0" applyBorder="0" applyProtection="0"/>
    <xf numFmtId="0" fontId="2" fillId="2" borderId="0" applyBorder="0" applyProtection="0"/>
    <xf numFmtId="0" fontId="2" fillId="3" borderId="0" applyBorder="0" applyProtection="0"/>
    <xf numFmtId="0" fontId="1" fillId="4" borderId="0" applyBorder="0" applyProtection="0"/>
    <xf numFmtId="0" fontId="3" fillId="5" borderId="0" applyBorder="0" applyProtection="0"/>
    <xf numFmtId="0" fontId="4" fillId="6" borderId="0" applyBorder="0" applyProtection="0"/>
    <xf numFmtId="0" fontId="5" fillId="0" borderId="0" applyBorder="0" applyProtection="0"/>
    <xf numFmtId="0" fontId="6" fillId="7" borderId="0" applyBorder="0" applyProtection="0"/>
    <xf numFmtId="0" fontId="7" fillId="0" borderId="0" applyBorder="0" applyProtection="0"/>
    <xf numFmtId="0" fontId="8" fillId="0" borderId="0" applyBorder="0" applyProtection="0"/>
    <xf numFmtId="0" fontId="9" fillId="0" borderId="0" applyBorder="0" applyProtection="0"/>
    <xf numFmtId="0" fontId="10" fillId="0" borderId="0" applyBorder="0" applyProtection="0"/>
    <xf numFmtId="0" fontId="11" fillId="8" borderId="0" applyBorder="0" applyProtection="0"/>
    <xf numFmtId="0" fontId="12" fillId="8" borderId="1" applyProtection="0"/>
    <xf numFmtId="0" fontId="13" fillId="0" borderId="0" applyBorder="0" applyProtection="0"/>
    <xf numFmtId="0" fontId="13" fillId="0" borderId="0" applyBorder="0" applyProtection="0"/>
    <xf numFmtId="0" fontId="3" fillId="0" borderId="0" applyBorder="0" applyProtection="0"/>
    <xf numFmtId="43" fontId="13" fillId="0" borderId="0" applyFont="0" applyFill="0" applyBorder="0" applyAlignment="0" applyProtection="0"/>
    <xf numFmtId="0" fontId="14" fillId="0" borderId="0"/>
    <xf numFmtId="0" fontId="14" fillId="0" borderId="0"/>
    <xf numFmtId="0" fontId="35" fillId="0" borderId="0"/>
  </cellStyleXfs>
  <cellXfs count="260">
    <xf numFmtId="0" fontId="0" fillId="0" borderId="0" xfId="0"/>
    <xf numFmtId="0" fontId="17" fillId="0" borderId="0" xfId="0" applyFont="1"/>
    <xf numFmtId="0" fontId="15" fillId="21" borderId="2" xfId="19" applyFont="1" applyFill="1" applyBorder="1" applyAlignment="1">
      <alignment horizontal="center" vertical="center" wrapText="1"/>
    </xf>
    <xf numFmtId="0" fontId="18" fillId="22" borderId="2" xfId="20" applyFont="1" applyFill="1" applyBorder="1" applyAlignment="1">
      <alignment wrapText="1"/>
    </xf>
    <xf numFmtId="3" fontId="18" fillId="22" borderId="2" xfId="20" applyNumberFormat="1" applyFont="1" applyFill="1" applyBorder="1" applyAlignment="1">
      <alignment horizontal="right" wrapText="1"/>
    </xf>
    <xf numFmtId="0" fontId="17" fillId="0" borderId="2" xfId="0" applyFont="1" applyBorder="1"/>
    <xf numFmtId="0" fontId="15" fillId="23" borderId="2" xfId="20" applyFont="1" applyFill="1" applyBorder="1" applyAlignment="1">
      <alignment horizontal="left" vertical="center" wrapText="1"/>
    </xf>
    <xf numFmtId="3" fontId="16" fillId="24" borderId="2" xfId="0" applyNumberFormat="1" applyFont="1" applyFill="1" applyBorder="1" applyAlignment="1">
      <alignment horizontal="right" vertical="center" wrapText="1"/>
    </xf>
    <xf numFmtId="0" fontId="15" fillId="25" borderId="2" xfId="20" applyFont="1" applyFill="1" applyBorder="1" applyAlignment="1">
      <alignment horizontal="left" vertical="center" wrapText="1"/>
    </xf>
    <xf numFmtId="3" fontId="16" fillId="26" borderId="2" xfId="0" applyNumberFormat="1" applyFont="1" applyFill="1" applyBorder="1" applyAlignment="1">
      <alignment horizontal="right" vertical="center" wrapText="1"/>
    </xf>
    <xf numFmtId="3" fontId="18" fillId="22" borderId="0" xfId="20" applyNumberFormat="1" applyFont="1" applyFill="1" applyAlignment="1">
      <alignment horizontal="right" wrapText="1"/>
    </xf>
    <xf numFmtId="0" fontId="17" fillId="0" borderId="2" xfId="0" applyFont="1" applyBorder="1" applyAlignment="1">
      <alignment horizontal="center" wrapText="1"/>
    </xf>
    <xf numFmtId="43" fontId="17" fillId="0" borderId="2" xfId="18" applyFont="1" applyBorder="1"/>
    <xf numFmtId="0" fontId="15" fillId="28" borderId="2" xfId="0" applyFont="1" applyFill="1" applyBorder="1" applyAlignment="1">
      <alignment horizontal="justify" vertical="center" wrapText="1"/>
    </xf>
    <xf numFmtId="0" fontId="22" fillId="29" borderId="2" xfId="0" applyFont="1" applyFill="1" applyBorder="1" applyAlignment="1">
      <alignment horizontal="left" vertical="center"/>
    </xf>
    <xf numFmtId="0" fontId="23" fillId="0" borderId="0" xfId="0" applyFont="1" applyAlignment="1">
      <alignment horizontal="left" vertical="center"/>
    </xf>
    <xf numFmtId="0" fontId="23" fillId="0" borderId="0" xfId="0" applyFont="1" applyAlignment="1">
      <alignment vertical="center"/>
    </xf>
    <xf numFmtId="0" fontId="25" fillId="0" borderId="0" xfId="0" applyFont="1"/>
    <xf numFmtId="0" fontId="25" fillId="0" borderId="0" xfId="0" applyFont="1" applyAlignment="1">
      <alignment horizontal="left"/>
    </xf>
    <xf numFmtId="0" fontId="20" fillId="27" borderId="0" xfId="0" applyFont="1" applyFill="1" applyAlignment="1">
      <alignment horizontal="left" vertical="center" wrapText="1"/>
    </xf>
    <xf numFmtId="0" fontId="25" fillId="0" borderId="0" xfId="0" applyFont="1" applyAlignment="1">
      <alignment horizontal="center"/>
    </xf>
    <xf numFmtId="0" fontId="25" fillId="0" borderId="0" xfId="0" applyFont="1" applyAlignment="1">
      <alignment vertical="center" wrapText="1"/>
    </xf>
    <xf numFmtId="0" fontId="27" fillId="15" borderId="2" xfId="0" applyFont="1" applyFill="1" applyBorder="1" applyAlignment="1">
      <alignment horizontal="justify" vertical="center"/>
    </xf>
    <xf numFmtId="0" fontId="26" fillId="15" borderId="2" xfId="0" applyFont="1" applyFill="1" applyBorder="1" applyAlignment="1">
      <alignment horizontal="center" vertical="center" wrapText="1"/>
    </xf>
    <xf numFmtId="0" fontId="26" fillId="12" borderId="2" xfId="0" applyFont="1" applyFill="1" applyBorder="1" applyAlignment="1">
      <alignment horizontal="justify" vertical="center" wrapText="1"/>
    </xf>
    <xf numFmtId="0" fontId="26" fillId="16" borderId="2" xfId="0" applyFont="1" applyFill="1" applyBorder="1" applyAlignment="1">
      <alignment horizontal="center" vertical="center" wrapText="1"/>
    </xf>
    <xf numFmtId="0" fontId="26" fillId="0" borderId="2" xfId="0" applyFont="1" applyBorder="1" applyAlignment="1">
      <alignment horizontal="center" vertical="center" wrapText="1"/>
    </xf>
    <xf numFmtId="0" fontId="25" fillId="0" borderId="2" xfId="0" applyFont="1" applyBorder="1" applyAlignment="1">
      <alignment horizontal="left" vertical="center" wrapText="1"/>
    </xf>
    <xf numFmtId="0" fontId="25" fillId="0" borderId="2" xfId="0" applyFont="1" applyBorder="1" applyAlignment="1">
      <alignment horizontal="justify" vertical="center" wrapText="1"/>
    </xf>
    <xf numFmtId="0" fontId="25" fillId="0" borderId="2" xfId="0" applyFont="1" applyBorder="1" applyAlignment="1">
      <alignment horizontal="center" vertical="center" wrapText="1"/>
    </xf>
    <xf numFmtId="0" fontId="25" fillId="0" borderId="2" xfId="0" applyFont="1" applyBorder="1"/>
    <xf numFmtId="0" fontId="26" fillId="11" borderId="2" xfId="0" applyFont="1" applyFill="1" applyBorder="1" applyAlignment="1">
      <alignment vertical="center" wrapText="1"/>
    </xf>
    <xf numFmtId="0" fontId="26" fillId="12" borderId="2" xfId="0" applyFont="1" applyFill="1" applyBorder="1" applyAlignment="1">
      <alignment horizontal="left" vertical="center" wrapText="1"/>
    </xf>
    <xf numFmtId="0" fontId="27" fillId="15" borderId="9" xfId="0" applyFont="1" applyFill="1" applyBorder="1" applyAlignment="1">
      <alignment vertical="center"/>
    </xf>
    <xf numFmtId="0" fontId="25" fillId="0" borderId="0" xfId="0" applyFont="1" applyAlignment="1">
      <alignment vertical="center"/>
    </xf>
    <xf numFmtId="0" fontId="26" fillId="15" borderId="2" xfId="0" applyFont="1" applyFill="1" applyBorder="1" applyAlignment="1">
      <alignment horizontal="center" vertical="center"/>
    </xf>
    <xf numFmtId="0" fontId="25" fillId="0" borderId="4" xfId="0" applyFont="1" applyBorder="1" applyAlignment="1">
      <alignment horizontal="justify" vertical="center" wrapText="1"/>
    </xf>
    <xf numFmtId="0" fontId="25" fillId="0" borderId="2" xfId="0" applyFont="1" applyBorder="1" applyAlignment="1">
      <alignment horizontal="center" vertical="center"/>
    </xf>
    <xf numFmtId="0" fontId="25" fillId="10" borderId="2" xfId="0" applyFont="1" applyFill="1" applyBorder="1" applyAlignment="1">
      <alignment horizontal="center" vertical="center"/>
    </xf>
    <xf numFmtId="0" fontId="25" fillId="0" borderId="2" xfId="0" applyFont="1" applyBorder="1" applyAlignment="1">
      <alignment vertical="center"/>
    </xf>
    <xf numFmtId="0" fontId="25" fillId="0" borderId="2" xfId="0" applyFont="1" applyBorder="1" applyAlignment="1">
      <alignment horizontal="left" vertical="center"/>
    </xf>
    <xf numFmtId="0" fontId="25" fillId="0" borderId="5" xfId="0" applyFont="1" applyBorder="1" applyAlignment="1">
      <alignment horizontal="center" vertical="center"/>
    </xf>
    <xf numFmtId="0" fontId="25" fillId="0" borderId="2" xfId="0" applyFont="1" applyBorder="1" applyAlignment="1">
      <alignment vertical="center" wrapText="1"/>
    </xf>
    <xf numFmtId="0" fontId="25" fillId="0" borderId="9" xfId="0" applyFont="1" applyBorder="1" applyAlignment="1">
      <alignment vertical="center"/>
    </xf>
    <xf numFmtId="0" fontId="26" fillId="0" borderId="2" xfId="0" applyFont="1" applyBorder="1" applyAlignment="1">
      <alignment horizontal="center" vertical="center"/>
    </xf>
    <xf numFmtId="0" fontId="28" fillId="15" borderId="2" xfId="0" applyFont="1" applyFill="1" applyBorder="1" applyAlignment="1">
      <alignment horizontal="center" vertical="center"/>
    </xf>
    <xf numFmtId="0" fontId="25" fillId="0" borderId="2" xfId="0" applyFont="1" applyBorder="1" applyAlignment="1">
      <alignment horizontal="left" wrapText="1"/>
    </xf>
    <xf numFmtId="0" fontId="29" fillId="0" borderId="2" xfId="0" applyFont="1" applyBorder="1" applyAlignment="1">
      <alignment vertical="center" wrapText="1"/>
    </xf>
    <xf numFmtId="0" fontId="29" fillId="10" borderId="2" xfId="0" applyFont="1" applyFill="1" applyBorder="1" applyAlignment="1">
      <alignment horizontal="center" vertical="center" wrapText="1"/>
    </xf>
    <xf numFmtId="0" fontId="29" fillId="10" borderId="2" xfId="0" applyFont="1" applyFill="1" applyBorder="1" applyAlignment="1">
      <alignment horizontal="center" vertical="center"/>
    </xf>
    <xf numFmtId="0" fontId="26" fillId="15" borderId="5" xfId="0" applyFont="1" applyFill="1" applyBorder="1" applyAlignment="1">
      <alignment horizontal="center" vertical="center"/>
    </xf>
    <xf numFmtId="0" fontId="26" fillId="9" borderId="2" xfId="0" applyFont="1" applyFill="1" applyBorder="1" applyAlignment="1">
      <alignment horizontal="left" vertical="center"/>
    </xf>
    <xf numFmtId="0" fontId="26" fillId="15" borderId="4" xfId="0" applyFont="1" applyFill="1" applyBorder="1" applyAlignment="1">
      <alignment horizontal="center" vertical="center"/>
    </xf>
    <xf numFmtId="0" fontId="26" fillId="0" borderId="2" xfId="0" applyFont="1" applyBorder="1" applyAlignment="1">
      <alignment vertical="center" wrapText="1"/>
    </xf>
    <xf numFmtId="0" fontId="25" fillId="0" borderId="9" xfId="0" applyFont="1" applyBorder="1" applyAlignment="1">
      <alignment vertical="center" wrapText="1"/>
    </xf>
    <xf numFmtId="0" fontId="25" fillId="0" borderId="0" xfId="0" applyFont="1" applyAlignment="1">
      <alignment horizontal="left" vertical="center"/>
    </xf>
    <xf numFmtId="0" fontId="25" fillId="0" borderId="0" xfId="0" applyFont="1" applyAlignment="1">
      <alignment horizontal="center" vertical="center"/>
    </xf>
    <xf numFmtId="0" fontId="25" fillId="0" borderId="0" xfId="0" applyFont="1" applyAlignment="1">
      <alignment horizontal="justify" vertical="center"/>
    </xf>
    <xf numFmtId="0" fontId="20" fillId="27" borderId="0" xfId="0" applyFont="1" applyFill="1" applyAlignment="1">
      <alignment horizontal="center" vertical="center" wrapText="1"/>
    </xf>
    <xf numFmtId="0" fontId="27" fillId="15" borderId="4" xfId="0" applyFont="1" applyFill="1" applyBorder="1" applyAlignment="1">
      <alignment horizontal="center" vertical="center"/>
    </xf>
    <xf numFmtId="0" fontId="25" fillId="0" borderId="4" xfId="0" applyFont="1" applyBorder="1" applyAlignment="1">
      <alignment horizontal="center" vertical="center"/>
    </xf>
    <xf numFmtId="0" fontId="26" fillId="19" borderId="2" xfId="0" applyFont="1" applyFill="1" applyBorder="1" applyAlignment="1">
      <alignment horizontal="center" vertical="center" wrapText="1"/>
    </xf>
    <xf numFmtId="0" fontId="26" fillId="0" borderId="0" xfId="0" applyFont="1" applyAlignment="1">
      <alignment vertical="center" wrapText="1"/>
    </xf>
    <xf numFmtId="0" fontId="20" fillId="27" borderId="2" xfId="0" applyFont="1" applyFill="1" applyBorder="1" applyAlignment="1">
      <alignment horizontal="right" vertical="center" wrapText="1"/>
    </xf>
    <xf numFmtId="0" fontId="25" fillId="0" borderId="2" xfId="0" applyFont="1" applyBorder="1" applyAlignment="1">
      <alignment horizontal="right" vertical="center"/>
    </xf>
    <xf numFmtId="0" fontId="25" fillId="0" borderId="0" xfId="0" applyFont="1" applyAlignment="1">
      <alignment horizontal="center" vertical="center" wrapText="1"/>
    </xf>
    <xf numFmtId="0" fontId="26" fillId="29" borderId="9" xfId="0" applyFont="1" applyFill="1" applyBorder="1" applyAlignment="1">
      <alignment horizontal="center" vertical="center" wrapText="1"/>
    </xf>
    <xf numFmtId="0" fontId="26" fillId="29" borderId="7" xfId="0" applyFont="1" applyFill="1" applyBorder="1" applyAlignment="1">
      <alignment horizontal="center" vertical="center" wrapText="1"/>
    </xf>
    <xf numFmtId="0" fontId="26" fillId="29" borderId="2" xfId="0" applyFont="1" applyFill="1" applyBorder="1" applyAlignment="1">
      <alignment horizontal="center" vertical="center" wrapText="1"/>
    </xf>
    <xf numFmtId="0" fontId="26" fillId="29" borderId="2" xfId="0" applyFont="1" applyFill="1" applyBorder="1" applyAlignment="1">
      <alignment horizontal="center" vertical="center"/>
    </xf>
    <xf numFmtId="0" fontId="25" fillId="17" borderId="2" xfId="0" applyFont="1" applyFill="1" applyBorder="1" applyAlignment="1">
      <alignment vertical="center"/>
    </xf>
    <xf numFmtId="0" fontId="17" fillId="0" borderId="0" xfId="0" applyFont="1" applyAlignment="1">
      <alignment vertical="center"/>
    </xf>
    <xf numFmtId="0" fontId="15" fillId="15" borderId="2" xfId="0" applyFont="1" applyFill="1" applyBorder="1" applyAlignment="1">
      <alignment horizontal="center" vertical="center" wrapText="1"/>
    </xf>
    <xf numFmtId="0" fontId="18" fillId="27" borderId="2" xfId="0" applyFont="1" applyFill="1" applyBorder="1" applyAlignment="1">
      <alignment horizontal="center" vertical="center" wrapText="1"/>
    </xf>
    <xf numFmtId="0" fontId="18" fillId="27" borderId="2" xfId="0" applyFont="1" applyFill="1" applyBorder="1" applyAlignment="1">
      <alignment horizontal="justify" vertical="center" wrapText="1"/>
    </xf>
    <xf numFmtId="0" fontId="23" fillId="0" borderId="0" xfId="0" applyFont="1"/>
    <xf numFmtId="0" fontId="26" fillId="11" borderId="2" xfId="0" applyFont="1" applyFill="1" applyBorder="1" applyAlignment="1">
      <alignment horizontal="center" vertical="center" wrapText="1"/>
    </xf>
    <xf numFmtId="0" fontId="26" fillId="13" borderId="2" xfId="0" applyFont="1" applyFill="1" applyBorder="1" applyAlignment="1">
      <alignment horizontal="center" vertical="center" wrapText="1"/>
    </xf>
    <xf numFmtId="0" fontId="34" fillId="0" borderId="0" xfId="0" applyFont="1"/>
    <xf numFmtId="0" fontId="26" fillId="0" borderId="0" xfId="0" applyFont="1" applyAlignment="1">
      <alignment horizontal="center" vertical="center" wrapText="1"/>
    </xf>
    <xf numFmtId="0" fontId="26" fillId="34" borderId="2" xfId="0" applyFont="1" applyFill="1" applyBorder="1" applyAlignment="1">
      <alignment vertical="center" wrapText="1"/>
    </xf>
    <xf numFmtId="0" fontId="25" fillId="0" borderId="16" xfId="21" applyFont="1" applyBorder="1" applyAlignment="1">
      <alignment vertical="center" wrapText="1"/>
    </xf>
    <xf numFmtId="0" fontId="26" fillId="0" borderId="16" xfId="21" applyFont="1" applyBorder="1" applyAlignment="1">
      <alignment horizontal="center" vertical="center" wrapText="1"/>
    </xf>
    <xf numFmtId="0" fontId="25" fillId="0" borderId="16" xfId="21" applyFont="1" applyBorder="1" applyAlignment="1">
      <alignment horizontal="center" vertical="center" wrapText="1"/>
    </xf>
    <xf numFmtId="0" fontId="26" fillId="0" borderId="0" xfId="0" applyFont="1" applyAlignment="1">
      <alignment horizontal="center" wrapText="1"/>
    </xf>
    <xf numFmtId="0" fontId="25" fillId="0" borderId="17" xfId="21" applyFont="1" applyBorder="1"/>
    <xf numFmtId="0" fontId="26" fillId="0" borderId="17" xfId="21" applyFont="1" applyBorder="1" applyAlignment="1">
      <alignment horizontal="center"/>
    </xf>
    <xf numFmtId="0" fontId="25" fillId="0" borderId="17" xfId="21" applyFont="1" applyBorder="1" applyAlignment="1">
      <alignment horizontal="center"/>
    </xf>
    <xf numFmtId="0" fontId="26" fillId="0" borderId="17" xfId="21" applyFont="1" applyBorder="1" applyAlignment="1">
      <alignment horizontal="left"/>
    </xf>
    <xf numFmtId="3" fontId="25" fillId="0" borderId="17" xfId="21" applyNumberFormat="1" applyFont="1" applyBorder="1" applyAlignment="1">
      <alignment horizontal="right"/>
    </xf>
    <xf numFmtId="3" fontId="25" fillId="0" borderId="17" xfId="0" applyNumberFormat="1" applyFont="1" applyBorder="1" applyAlignment="1">
      <alignment horizontal="right"/>
    </xf>
    <xf numFmtId="3" fontId="26" fillId="0" borderId="0" xfId="0" applyNumberFormat="1" applyFont="1"/>
    <xf numFmtId="0" fontId="26" fillId="35" borderId="2" xfId="21" applyFont="1" applyFill="1" applyBorder="1" applyAlignment="1">
      <alignment vertical="center"/>
    </xf>
    <xf numFmtId="0" fontId="25" fillId="0" borderId="16" xfId="21" applyFont="1" applyBorder="1"/>
    <xf numFmtId="0" fontId="26" fillId="0" borderId="16" xfId="21" applyFont="1" applyBorder="1" applyAlignment="1">
      <alignment horizontal="center"/>
    </xf>
    <xf numFmtId="0" fontId="25" fillId="0" borderId="16" xfId="21" applyFont="1" applyBorder="1" applyAlignment="1">
      <alignment horizontal="center"/>
    </xf>
    <xf numFmtId="0" fontId="26" fillId="32" borderId="6" xfId="21" applyFont="1" applyFill="1" applyBorder="1" applyAlignment="1">
      <alignment vertical="center"/>
    </xf>
    <xf numFmtId="0" fontId="26" fillId="0" borderId="0" xfId="21" applyFont="1" applyAlignment="1">
      <alignment vertical="center"/>
    </xf>
    <xf numFmtId="0" fontId="26" fillId="0" borderId="0" xfId="21" applyFont="1" applyAlignment="1">
      <alignment horizontal="center" vertical="center"/>
    </xf>
    <xf numFmtId="0" fontId="26" fillId="0" borderId="0" xfId="21" applyFont="1" applyAlignment="1">
      <alignment horizontal="center"/>
    </xf>
    <xf numFmtId="0" fontId="26" fillId="0" borderId="18" xfId="21" applyFont="1" applyBorder="1" applyAlignment="1">
      <alignment horizontal="center"/>
    </xf>
    <xf numFmtId="3" fontId="25" fillId="0" borderId="0" xfId="21" applyNumberFormat="1" applyFont="1" applyAlignment="1">
      <alignment horizontal="right"/>
    </xf>
    <xf numFmtId="3" fontId="25" fillId="0" borderId="19" xfId="0" applyNumberFormat="1" applyFont="1" applyBorder="1" applyAlignment="1">
      <alignment horizontal="right"/>
    </xf>
    <xf numFmtId="3" fontId="25" fillId="0" borderId="0" xfId="0" applyNumberFormat="1" applyFont="1"/>
    <xf numFmtId="3" fontId="26" fillId="30" borderId="0" xfId="0" applyNumberFormat="1" applyFont="1" applyFill="1"/>
    <xf numFmtId="0" fontId="26" fillId="36" borderId="2" xfId="0" applyFont="1" applyFill="1" applyBorder="1" applyAlignment="1">
      <alignment horizontal="center" vertical="center" wrapText="1"/>
    </xf>
    <xf numFmtId="0" fontId="26" fillId="37" borderId="2" xfId="0" applyFont="1" applyFill="1" applyBorder="1" applyAlignment="1">
      <alignment horizontal="left" vertical="center" wrapText="1"/>
    </xf>
    <xf numFmtId="0" fontId="34" fillId="0" borderId="0" xfId="0" applyFont="1" applyAlignment="1">
      <alignment vertical="center" wrapText="1"/>
    </xf>
    <xf numFmtId="0" fontId="36" fillId="0" borderId="0" xfId="0" applyFont="1"/>
    <xf numFmtId="0" fontId="37" fillId="0" borderId="2" xfId="0" applyFont="1" applyBorder="1" applyAlignment="1">
      <alignment vertical="center" wrapText="1"/>
    </xf>
    <xf numFmtId="0" fontId="37" fillId="0" borderId="2" xfId="0" applyFont="1" applyBorder="1" applyAlignment="1">
      <alignment horizontal="center" vertical="center" wrapText="1"/>
    </xf>
    <xf numFmtId="0" fontId="36" fillId="0" borderId="2" xfId="0" applyFont="1" applyBorder="1" applyAlignment="1">
      <alignment horizontal="center" vertical="center" wrapText="1"/>
    </xf>
    <xf numFmtId="0" fontId="37" fillId="0" borderId="5" xfId="0" applyFont="1" applyBorder="1"/>
    <xf numFmtId="164" fontId="25" fillId="0" borderId="2" xfId="0" applyNumberFormat="1" applyFont="1" applyBorder="1" applyAlignment="1">
      <alignment horizontal="center"/>
    </xf>
    <xf numFmtId="2" fontId="25" fillId="0" borderId="0" xfId="0" applyNumberFormat="1" applyFont="1"/>
    <xf numFmtId="0" fontId="37" fillId="0" borderId="2" xfId="0" applyFont="1" applyBorder="1"/>
    <xf numFmtId="2" fontId="26" fillId="37" borderId="0" xfId="0" applyNumberFormat="1" applyFont="1" applyFill="1"/>
    <xf numFmtId="2" fontId="34" fillId="0" borderId="0" xfId="0" applyNumberFormat="1" applyFont="1"/>
    <xf numFmtId="164" fontId="25" fillId="0" borderId="2" xfId="0" applyNumberFormat="1" applyFont="1" applyBorder="1"/>
    <xf numFmtId="0" fontId="26" fillId="0" borderId="2" xfId="0" applyFont="1" applyBorder="1" applyAlignment="1">
      <alignment horizontal="center"/>
    </xf>
    <xf numFmtId="164" fontId="25" fillId="0" borderId="0" xfId="0" applyNumberFormat="1" applyFont="1"/>
    <xf numFmtId="0" fontId="28" fillId="34" borderId="2" xfId="0" applyFont="1" applyFill="1" applyBorder="1" applyAlignment="1">
      <alignment horizontal="center" vertical="center"/>
    </xf>
    <xf numFmtId="0" fontId="29" fillId="0" borderId="20" xfId="0" applyFont="1" applyBorder="1" applyAlignment="1">
      <alignment horizontal="left" vertical="center" wrapText="1"/>
    </xf>
    <xf numFmtId="0" fontId="29" fillId="0" borderId="21" xfId="0" applyFont="1" applyBorder="1" applyAlignment="1">
      <alignment horizontal="left" vertical="center" wrapText="1"/>
    </xf>
    <xf numFmtId="0" fontId="29" fillId="34" borderId="2" xfId="0" applyFont="1" applyFill="1" applyBorder="1"/>
    <xf numFmtId="0" fontId="29" fillId="0" borderId="0" xfId="0" applyFont="1"/>
    <xf numFmtId="0" fontId="38" fillId="0" borderId="22" xfId="0" applyFont="1" applyBorder="1" applyAlignment="1">
      <alignment vertical="center"/>
    </xf>
    <xf numFmtId="3" fontId="39" fillId="0" borderId="22" xfId="0" applyNumberFormat="1" applyFont="1" applyBorder="1" applyAlignment="1">
      <alignment horizontal="center" vertical="center"/>
    </xf>
    <xf numFmtId="0" fontId="38" fillId="0" borderId="23" xfId="0" applyFont="1" applyBorder="1" applyAlignment="1">
      <alignment vertical="center"/>
    </xf>
    <xf numFmtId="3" fontId="39" fillId="0" borderId="23" xfId="0" applyNumberFormat="1" applyFont="1" applyBorder="1" applyAlignment="1">
      <alignment horizontal="center" vertical="center"/>
    </xf>
    <xf numFmtId="0" fontId="39" fillId="38" borderId="23" xfId="0" applyFont="1" applyFill="1" applyBorder="1" applyAlignment="1">
      <alignment horizontal="center" vertical="center"/>
    </xf>
    <xf numFmtId="0" fontId="39" fillId="17" borderId="23" xfId="0" applyFont="1" applyFill="1" applyBorder="1" applyAlignment="1">
      <alignment horizontal="center" vertical="center"/>
    </xf>
    <xf numFmtId="0" fontId="38" fillId="0" borderId="24" xfId="0" applyFont="1" applyBorder="1" applyAlignment="1">
      <alignment vertical="center"/>
    </xf>
    <xf numFmtId="3" fontId="39" fillId="0" borderId="24" xfId="0" applyNumberFormat="1" applyFont="1" applyBorder="1" applyAlignment="1">
      <alignment horizontal="center" vertical="center"/>
    </xf>
    <xf numFmtId="0" fontId="38" fillId="0" borderId="25" xfId="0" applyFont="1" applyBorder="1" applyAlignment="1">
      <alignment vertical="center" wrapText="1"/>
    </xf>
    <xf numFmtId="3" fontId="26" fillId="0" borderId="23" xfId="0" applyNumberFormat="1" applyFont="1" applyBorder="1" applyAlignment="1">
      <alignment horizontal="center"/>
    </xf>
    <xf numFmtId="0" fontId="26" fillId="17" borderId="2" xfId="0" applyFont="1" applyFill="1" applyBorder="1" applyAlignment="1">
      <alignment vertical="center"/>
    </xf>
    <xf numFmtId="0" fontId="25" fillId="0" borderId="5" xfId="0" applyFont="1" applyBorder="1"/>
    <xf numFmtId="0" fontId="26" fillId="29" borderId="2" xfId="0" applyFont="1" applyFill="1" applyBorder="1" applyAlignment="1">
      <alignment vertical="center"/>
    </xf>
    <xf numFmtId="0" fontId="26" fillId="29" borderId="0" xfId="0" applyFont="1" applyFill="1" applyAlignment="1">
      <alignment horizontal="left" vertical="center"/>
    </xf>
    <xf numFmtId="0" fontId="26" fillId="29" borderId="4" xfId="0" applyFont="1" applyFill="1" applyBorder="1" applyAlignment="1">
      <alignment horizontal="left" vertical="center" wrapText="1"/>
    </xf>
    <xf numFmtId="0" fontId="25" fillId="0" borderId="4" xfId="0" applyFont="1" applyBorder="1" applyAlignment="1" applyProtection="1">
      <alignment horizontal="left" vertical="center" wrapText="1"/>
      <protection locked="0"/>
    </xf>
    <xf numFmtId="0" fontId="25" fillId="0" borderId="4" xfId="0" applyFont="1" applyBorder="1" applyAlignment="1">
      <alignment horizontal="left" vertical="center" wrapText="1"/>
    </xf>
    <xf numFmtId="0" fontId="26" fillId="29" borderId="4" xfId="0" applyFont="1" applyFill="1" applyBorder="1" applyAlignment="1">
      <alignment vertical="center" wrapText="1"/>
    </xf>
    <xf numFmtId="0" fontId="26" fillId="29" borderId="4" xfId="0" applyFont="1" applyFill="1" applyBorder="1" applyAlignment="1">
      <alignment vertical="center"/>
    </xf>
    <xf numFmtId="0" fontId="25" fillId="0" borderId="4" xfId="0" applyFont="1" applyBorder="1" applyAlignment="1" applyProtection="1">
      <alignment vertical="center" wrapText="1"/>
      <protection locked="0"/>
    </xf>
    <xf numFmtId="0" fontId="26" fillId="29" borderId="4" xfId="0" applyFont="1" applyFill="1" applyBorder="1" applyAlignment="1">
      <alignment horizontal="left" vertical="center"/>
    </xf>
    <xf numFmtId="0" fontId="25" fillId="0" borderId="4" xfId="0" applyFont="1" applyBorder="1" applyAlignment="1">
      <alignment vertical="center" wrapText="1"/>
    </xf>
    <xf numFmtId="0" fontId="25" fillId="0" borderId="4" xfId="0" applyFont="1" applyBorder="1" applyAlignment="1">
      <alignment vertical="center"/>
    </xf>
    <xf numFmtId="49" fontId="29" fillId="10" borderId="4" xfId="0" applyNumberFormat="1" applyFont="1" applyFill="1" applyBorder="1" applyAlignment="1">
      <alignment vertical="center" wrapText="1"/>
    </xf>
    <xf numFmtId="0" fontId="25" fillId="0" borderId="4" xfId="0" applyFont="1" applyBorder="1" applyAlignment="1">
      <alignment horizontal="left" vertical="center"/>
    </xf>
    <xf numFmtId="0" fontId="25" fillId="17" borderId="4" xfId="0" applyFont="1" applyFill="1" applyBorder="1" applyAlignment="1">
      <alignment vertical="center"/>
    </xf>
    <xf numFmtId="0" fontId="25" fillId="10" borderId="4" xfId="0" applyFont="1" applyFill="1" applyBorder="1" applyAlignment="1">
      <alignment horizontal="left" vertical="center"/>
    </xf>
    <xf numFmtId="0" fontId="25" fillId="17" borderId="4" xfId="0" applyFont="1" applyFill="1" applyBorder="1" applyAlignment="1">
      <alignment horizontal="left" vertical="center" wrapText="1"/>
    </xf>
    <xf numFmtId="0" fontId="40" fillId="14" borderId="2" xfId="0" applyFont="1" applyFill="1" applyBorder="1" applyAlignment="1">
      <alignment horizontal="center" vertical="center"/>
    </xf>
    <xf numFmtId="0" fontId="40" fillId="34" borderId="2" xfId="0" applyFont="1" applyFill="1" applyBorder="1" applyAlignment="1">
      <alignment horizontal="center" vertical="center"/>
    </xf>
    <xf numFmtId="0" fontId="0" fillId="0" borderId="0" xfId="0" applyAlignment="1">
      <alignment vertical="center"/>
    </xf>
    <xf numFmtId="0" fontId="0" fillId="0" borderId="2" xfId="0" applyBorder="1" applyAlignment="1">
      <alignment vertical="center"/>
    </xf>
    <xf numFmtId="0" fontId="0" fillId="0" borderId="0" xfId="0" applyAlignment="1">
      <alignment vertical="center" wrapText="1"/>
    </xf>
    <xf numFmtId="0" fontId="25" fillId="0" borderId="2" xfId="0" applyFont="1" applyBorder="1" applyAlignment="1" applyProtection="1">
      <alignment vertical="center" wrapText="1"/>
      <protection locked="0"/>
    </xf>
    <xf numFmtId="0" fontId="25" fillId="10" borderId="4" xfId="0" applyFont="1" applyFill="1" applyBorder="1" applyAlignment="1">
      <alignment horizontal="left" vertical="center" wrapText="1"/>
    </xf>
    <xf numFmtId="0" fontId="25" fillId="0" borderId="2" xfId="0" applyFont="1" applyBorder="1" applyAlignment="1" applyProtection="1">
      <alignment vertical="center" wrapText="1"/>
      <protection locked="0"/>
    </xf>
    <xf numFmtId="0" fontId="0" fillId="0" borderId="2" xfId="0" applyBorder="1" applyAlignment="1">
      <alignment vertical="center" wrapText="1"/>
    </xf>
    <xf numFmtId="0" fontId="25" fillId="0" borderId="6" xfId="0" applyFont="1" applyBorder="1" applyAlignment="1" applyProtection="1">
      <alignment vertical="center" wrapText="1"/>
      <protection locked="0"/>
    </xf>
    <xf numFmtId="0" fontId="0" fillId="0" borderId="26" xfId="0" applyBorder="1" applyAlignment="1">
      <alignment vertical="center" wrapText="1"/>
    </xf>
    <xf numFmtId="0" fontId="0" fillId="0" borderId="5" xfId="0" applyBorder="1" applyAlignment="1">
      <alignment vertical="center" wrapText="1"/>
    </xf>
    <xf numFmtId="0" fontId="32" fillId="15" borderId="8" xfId="0" applyFont="1" applyFill="1" applyBorder="1" applyAlignment="1">
      <alignment horizontal="center" vertical="center" wrapText="1"/>
    </xf>
    <xf numFmtId="0" fontId="32" fillId="15" borderId="13" xfId="0" applyFont="1" applyFill="1" applyBorder="1" applyAlignment="1">
      <alignment horizontal="center" vertical="center" wrapText="1"/>
    </xf>
    <xf numFmtId="0" fontId="26" fillId="19" borderId="9" xfId="0" applyFont="1" applyFill="1" applyBorder="1" applyAlignment="1">
      <alignment horizontal="center" vertical="center" wrapText="1"/>
    </xf>
    <xf numFmtId="0" fontId="26" fillId="19" borderId="4" xfId="0" applyFont="1" applyFill="1" applyBorder="1" applyAlignment="1">
      <alignment horizontal="center" vertical="center" wrapText="1"/>
    </xf>
    <xf numFmtId="0" fontId="26" fillId="11" borderId="9" xfId="0" applyFont="1" applyFill="1" applyBorder="1" applyAlignment="1">
      <alignment horizontal="center" vertical="center" wrapText="1"/>
    </xf>
    <xf numFmtId="0" fontId="26" fillId="11" borderId="4" xfId="0" applyFont="1" applyFill="1" applyBorder="1" applyAlignment="1">
      <alignment horizontal="center" vertical="center" wrapText="1"/>
    </xf>
    <xf numFmtId="0" fontId="24" fillId="15" borderId="2" xfId="0" applyFont="1" applyFill="1" applyBorder="1" applyAlignment="1">
      <alignment horizontal="center" vertical="center"/>
    </xf>
    <xf numFmtId="0" fontId="25" fillId="0" borderId="2" xfId="0" applyFont="1" applyBorder="1" applyAlignment="1">
      <alignment horizontal="center" vertical="center"/>
    </xf>
    <xf numFmtId="0" fontId="21" fillId="17" borderId="2" xfId="0" applyFont="1" applyFill="1" applyBorder="1" applyAlignment="1">
      <alignment horizontal="center" vertical="center"/>
    </xf>
    <xf numFmtId="0" fontId="20" fillId="27" borderId="2" xfId="0" applyFont="1" applyFill="1" applyBorder="1" applyAlignment="1">
      <alignment horizontal="left" vertical="center" wrapText="1"/>
    </xf>
    <xf numFmtId="0" fontId="25" fillId="0" borderId="2" xfId="0" applyFont="1" applyBorder="1" applyAlignment="1">
      <alignment horizontal="center"/>
    </xf>
    <xf numFmtId="0" fontId="26" fillId="15" borderId="2" xfId="0" applyFont="1" applyFill="1" applyBorder="1" applyAlignment="1">
      <alignment horizontal="center" vertical="center" wrapText="1"/>
    </xf>
    <xf numFmtId="0" fontId="26" fillId="11" borderId="9" xfId="0" applyFont="1" applyFill="1" applyBorder="1" applyAlignment="1">
      <alignment horizontal="center" vertical="center"/>
    </xf>
    <xf numFmtId="0" fontId="26" fillId="11" borderId="4" xfId="0" applyFont="1" applyFill="1" applyBorder="1" applyAlignment="1">
      <alignment horizontal="center" vertical="center"/>
    </xf>
    <xf numFmtId="0" fontId="26" fillId="12" borderId="9" xfId="0" applyFont="1" applyFill="1" applyBorder="1" applyAlignment="1">
      <alignment horizontal="center" vertical="center" wrapText="1"/>
    </xf>
    <xf numFmtId="0" fontId="26" fillId="12" borderId="4" xfId="0" applyFont="1" applyFill="1" applyBorder="1" applyAlignment="1">
      <alignment horizontal="center" vertical="center" wrapText="1"/>
    </xf>
    <xf numFmtId="0" fontId="21" fillId="15" borderId="2" xfId="0" applyFont="1" applyFill="1" applyBorder="1" applyAlignment="1">
      <alignment horizontal="center" vertical="center" wrapText="1"/>
    </xf>
    <xf numFmtId="0" fontId="27" fillId="15" borderId="9" xfId="0" applyFont="1" applyFill="1" applyBorder="1" applyAlignment="1">
      <alignment horizontal="left" vertical="center"/>
    </xf>
    <xf numFmtId="0" fontId="27" fillId="15" borderId="4" xfId="0" applyFont="1" applyFill="1" applyBorder="1" applyAlignment="1">
      <alignment horizontal="left" vertical="center"/>
    </xf>
    <xf numFmtId="0" fontId="26" fillId="12" borderId="9" xfId="0" applyFont="1" applyFill="1" applyBorder="1" applyAlignment="1">
      <alignment horizontal="left" vertical="center" wrapText="1"/>
    </xf>
    <xf numFmtId="0" fontId="26" fillId="12" borderId="4" xfId="0" applyFont="1" applyFill="1" applyBorder="1" applyAlignment="1">
      <alignment horizontal="left" vertical="center" wrapText="1"/>
    </xf>
    <xf numFmtId="0" fontId="26" fillId="11" borderId="9" xfId="0" applyFont="1" applyFill="1" applyBorder="1" applyAlignment="1">
      <alignment horizontal="left" vertical="center" wrapText="1"/>
    </xf>
    <xf numFmtId="0" fontId="26" fillId="11" borderId="4" xfId="0" applyFont="1" applyFill="1" applyBorder="1" applyAlignment="1">
      <alignment horizontal="left" vertical="center" wrapText="1"/>
    </xf>
    <xf numFmtId="0" fontId="26" fillId="13" borderId="9" xfId="0" applyFont="1" applyFill="1" applyBorder="1" applyAlignment="1">
      <alignment horizontal="left" vertical="center" wrapText="1"/>
    </xf>
    <xf numFmtId="0" fontId="26" fillId="13" borderId="4" xfId="0" applyFont="1" applyFill="1" applyBorder="1" applyAlignment="1">
      <alignment horizontal="left" vertical="center" wrapText="1"/>
    </xf>
    <xf numFmtId="0" fontId="26" fillId="13" borderId="9" xfId="0" applyFont="1" applyFill="1" applyBorder="1" applyAlignment="1">
      <alignment horizontal="center" vertical="center" wrapText="1"/>
    </xf>
    <xf numFmtId="0" fontId="26" fillId="13" borderId="4" xfId="0" applyFont="1" applyFill="1" applyBorder="1" applyAlignment="1">
      <alignment horizontal="center" vertical="center" wrapText="1"/>
    </xf>
    <xf numFmtId="0" fontId="28" fillId="19" borderId="9" xfId="0" applyFont="1" applyFill="1" applyBorder="1" applyAlignment="1">
      <alignment horizontal="center" vertical="center" wrapText="1"/>
    </xf>
    <xf numFmtId="0" fontId="28" fillId="19" borderId="4" xfId="0" applyFont="1" applyFill="1" applyBorder="1" applyAlignment="1">
      <alignment horizontal="center" vertical="center" wrapText="1"/>
    </xf>
    <xf numFmtId="0" fontId="26" fillId="0" borderId="9" xfId="0" applyFont="1" applyBorder="1" applyAlignment="1">
      <alignment horizontal="center" vertical="center"/>
    </xf>
    <xf numFmtId="0" fontId="26" fillId="0" borderId="4" xfId="0" applyFont="1" applyBorder="1" applyAlignment="1">
      <alignment horizontal="center" vertical="center"/>
    </xf>
    <xf numFmtId="0" fontId="26" fillId="12" borderId="9" xfId="0" applyFont="1" applyFill="1" applyBorder="1" applyAlignment="1">
      <alignment horizontal="center" vertical="center"/>
    </xf>
    <xf numFmtId="0" fontId="26" fillId="12" borderId="4" xfId="0" applyFont="1" applyFill="1" applyBorder="1" applyAlignment="1">
      <alignment horizontal="center" vertical="center"/>
    </xf>
    <xf numFmtId="0" fontId="26" fillId="9" borderId="9" xfId="0" applyFont="1" applyFill="1" applyBorder="1" applyAlignment="1">
      <alignment horizontal="center" vertical="center"/>
    </xf>
    <xf numFmtId="0" fontId="26" fillId="9" borderId="4" xfId="0" applyFont="1" applyFill="1" applyBorder="1" applyAlignment="1">
      <alignment horizontal="center" vertical="center"/>
    </xf>
    <xf numFmtId="0" fontId="25" fillId="0" borderId="0" xfId="0" applyFont="1" applyAlignment="1">
      <alignment horizontal="left" vertical="center" wrapText="1"/>
    </xf>
    <xf numFmtId="0" fontId="26" fillId="11" borderId="12" xfId="0" applyFont="1" applyFill="1" applyBorder="1" applyAlignment="1">
      <alignment horizontal="center" vertical="center"/>
    </xf>
    <xf numFmtId="0" fontId="27" fillId="15" borderId="9" xfId="0" applyFont="1" applyFill="1" applyBorder="1" applyAlignment="1">
      <alignment vertical="center"/>
    </xf>
    <xf numFmtId="0" fontId="27" fillId="15" borderId="4" xfId="0" applyFont="1" applyFill="1" applyBorder="1" applyAlignment="1">
      <alignment vertical="center"/>
    </xf>
    <xf numFmtId="0" fontId="26" fillId="12" borderId="9" xfId="0" applyFont="1" applyFill="1" applyBorder="1" applyAlignment="1">
      <alignment vertical="center" wrapText="1"/>
    </xf>
    <xf numFmtId="0" fontId="26" fillId="12" borderId="4" xfId="0" applyFont="1" applyFill="1" applyBorder="1" applyAlignment="1">
      <alignment vertical="center" wrapText="1"/>
    </xf>
    <xf numFmtId="0" fontId="26" fillId="12" borderId="11" xfId="0" applyFont="1" applyFill="1" applyBorder="1" applyAlignment="1">
      <alignment vertical="center" wrapText="1"/>
    </xf>
    <xf numFmtId="0" fontId="27" fillId="15" borderId="3" xfId="0" applyFont="1" applyFill="1" applyBorder="1" applyAlignment="1">
      <alignment vertical="center"/>
    </xf>
    <xf numFmtId="0" fontId="27" fillId="15" borderId="10" xfId="0" applyFont="1" applyFill="1" applyBorder="1" applyAlignment="1">
      <alignment vertical="center"/>
    </xf>
    <xf numFmtId="0" fontId="26" fillId="11" borderId="2" xfId="0" applyFont="1" applyFill="1" applyBorder="1" applyAlignment="1">
      <alignment vertical="center" wrapText="1"/>
    </xf>
    <xf numFmtId="0" fontId="26" fillId="11" borderId="9" xfId="0" applyFont="1" applyFill="1" applyBorder="1" applyAlignment="1">
      <alignment vertical="center" wrapText="1"/>
    </xf>
    <xf numFmtId="0" fontId="26" fillId="11" borderId="4" xfId="0" applyFont="1" applyFill="1" applyBorder="1" applyAlignment="1">
      <alignment vertical="center" wrapText="1"/>
    </xf>
    <xf numFmtId="0" fontId="26" fillId="9" borderId="9" xfId="0" applyFont="1" applyFill="1" applyBorder="1" applyAlignment="1">
      <alignment vertical="center" wrapText="1"/>
    </xf>
    <xf numFmtId="0" fontId="26" fillId="9" borderId="4" xfId="0" applyFont="1" applyFill="1" applyBorder="1" applyAlignment="1">
      <alignment vertical="center" wrapText="1"/>
    </xf>
    <xf numFmtId="0" fontId="26" fillId="13" borderId="9" xfId="0" applyFont="1" applyFill="1" applyBorder="1" applyAlignment="1">
      <alignment vertical="center" wrapText="1"/>
    </xf>
    <xf numFmtId="0" fontId="26" fillId="13" borderId="4" xfId="0" applyFont="1" applyFill="1" applyBorder="1" applyAlignment="1">
      <alignment vertical="center" wrapText="1"/>
    </xf>
    <xf numFmtId="0" fontId="26" fillId="11" borderId="9" xfId="0" applyFont="1" applyFill="1" applyBorder="1" applyAlignment="1">
      <alignment vertical="center"/>
    </xf>
    <xf numFmtId="0" fontId="26" fillId="11" borderId="4" xfId="0" applyFont="1" applyFill="1" applyBorder="1" applyAlignment="1">
      <alignment vertical="center"/>
    </xf>
    <xf numFmtId="0" fontId="26" fillId="29" borderId="6" xfId="0" applyFont="1" applyFill="1" applyBorder="1" applyAlignment="1">
      <alignment horizontal="center" vertical="center" wrapText="1"/>
    </xf>
    <xf numFmtId="0" fontId="26" fillId="29" borderId="5" xfId="0" applyFont="1" applyFill="1" applyBorder="1" applyAlignment="1">
      <alignment horizontal="center" vertical="center" wrapText="1"/>
    </xf>
    <xf numFmtId="0" fontId="26" fillId="29" borderId="2" xfId="0" applyFont="1" applyFill="1" applyBorder="1" applyAlignment="1">
      <alignment horizontal="center" vertical="center" wrapText="1"/>
    </xf>
    <xf numFmtId="0" fontId="33" fillId="15" borderId="2" xfId="0" applyFont="1" applyFill="1" applyBorder="1" applyAlignment="1">
      <alignment horizontal="center" vertical="center" wrapText="1"/>
    </xf>
    <xf numFmtId="0" fontId="15" fillId="20" borderId="2" xfId="0" applyFont="1" applyFill="1" applyBorder="1" applyAlignment="1">
      <alignment horizontal="center" vertical="center"/>
    </xf>
    <xf numFmtId="0" fontId="26" fillId="35" borderId="9" xfId="21" applyFont="1" applyFill="1" applyBorder="1" applyAlignment="1">
      <alignment horizontal="left" vertical="center" wrapText="1"/>
    </xf>
    <xf numFmtId="0" fontId="26" fillId="35" borderId="15" xfId="21" applyFont="1" applyFill="1" applyBorder="1" applyAlignment="1">
      <alignment horizontal="left" vertical="center" wrapText="1"/>
    </xf>
    <xf numFmtId="0" fontId="26" fillId="35" borderId="4" xfId="21" applyFont="1" applyFill="1" applyBorder="1" applyAlignment="1">
      <alignment horizontal="left" vertical="center" wrapText="1"/>
    </xf>
    <xf numFmtId="0" fontId="26" fillId="13" borderId="15" xfId="0" applyFont="1" applyFill="1" applyBorder="1" applyAlignment="1">
      <alignment vertical="center" wrapText="1"/>
    </xf>
    <xf numFmtId="0" fontId="25" fillId="0" borderId="2" xfId="0" applyFont="1" applyBorder="1" applyAlignment="1">
      <alignment vertical="center"/>
    </xf>
    <xf numFmtId="0" fontId="26" fillId="34" borderId="2" xfId="0" applyFont="1" applyFill="1" applyBorder="1" applyAlignment="1">
      <alignment vertical="center" wrapText="1"/>
    </xf>
    <xf numFmtId="0" fontId="26" fillId="34" borderId="2" xfId="0" applyFont="1" applyFill="1" applyBorder="1" applyAlignment="1">
      <alignment vertical="center"/>
    </xf>
    <xf numFmtId="0" fontId="26" fillId="34" borderId="0" xfId="21" applyFont="1" applyFill="1" applyAlignment="1">
      <alignment vertical="center" wrapText="1"/>
    </xf>
    <xf numFmtId="0" fontId="25" fillId="34" borderId="0" xfId="0" applyFont="1" applyFill="1" applyAlignment="1">
      <alignment vertical="center" wrapText="1"/>
    </xf>
    <xf numFmtId="0" fontId="26" fillId="35" borderId="2" xfId="21" applyFont="1" applyFill="1" applyBorder="1" applyAlignment="1">
      <alignment vertical="center" wrapText="1"/>
    </xf>
    <xf numFmtId="0" fontId="26" fillId="0" borderId="2" xfId="0" applyFont="1" applyBorder="1" applyAlignment="1">
      <alignment vertical="center" wrapText="1"/>
    </xf>
    <xf numFmtId="0" fontId="37" fillId="0" borderId="2" xfId="0" applyFont="1" applyBorder="1" applyAlignment="1">
      <alignment vertical="center" wrapText="1"/>
    </xf>
    <xf numFmtId="2" fontId="26" fillId="37" borderId="0" xfId="0" applyNumberFormat="1" applyFont="1" applyFill="1" applyAlignment="1">
      <alignment vertical="center" wrapText="1"/>
    </xf>
    <xf numFmtId="0" fontId="28" fillId="34" borderId="2" xfId="0" applyFont="1" applyFill="1" applyBorder="1" applyAlignment="1">
      <alignment horizontal="left" vertical="center" wrapText="1"/>
    </xf>
    <xf numFmtId="3" fontId="26" fillId="38" borderId="0" xfId="0" applyNumberFormat="1" applyFont="1" applyFill="1" applyAlignment="1">
      <alignment vertical="center" wrapText="1"/>
    </xf>
    <xf numFmtId="0" fontId="25" fillId="38" borderId="0" xfId="0" applyFont="1" applyFill="1" applyAlignment="1">
      <alignment vertical="center" wrapText="1"/>
    </xf>
    <xf numFmtId="0" fontId="26" fillId="32" borderId="6" xfId="21" applyFont="1" applyFill="1" applyBorder="1" applyAlignment="1">
      <alignment vertical="center" wrapText="1"/>
    </xf>
    <xf numFmtId="0" fontId="26" fillId="32" borderId="6" xfId="0" applyFont="1" applyFill="1" applyBorder="1" applyAlignment="1">
      <alignment vertical="center" wrapText="1"/>
    </xf>
    <xf numFmtId="3" fontId="26" fillId="30" borderId="0" xfId="0" applyNumberFormat="1" applyFont="1" applyFill="1" applyAlignment="1">
      <alignment vertical="center"/>
    </xf>
    <xf numFmtId="0" fontId="26" fillId="0" borderId="0" xfId="0" applyFont="1" applyAlignment="1">
      <alignment vertical="center"/>
    </xf>
    <xf numFmtId="0" fontId="26" fillId="36" borderId="2" xfId="0" applyFont="1" applyFill="1" applyBorder="1" applyAlignment="1">
      <alignment wrapText="1"/>
    </xf>
    <xf numFmtId="0" fontId="25" fillId="37" borderId="2" xfId="0" applyFont="1" applyFill="1" applyBorder="1"/>
    <xf numFmtId="0" fontId="26" fillId="37" borderId="2" xfId="0" applyFont="1" applyFill="1" applyBorder="1" applyAlignment="1">
      <alignment vertical="top" wrapText="1"/>
    </xf>
    <xf numFmtId="0" fontId="37" fillId="0" borderId="0" xfId="0" applyFont="1" applyAlignment="1">
      <alignment horizontal="center"/>
    </xf>
    <xf numFmtId="0" fontId="22" fillId="18" borderId="2" xfId="0" applyFont="1" applyFill="1" applyBorder="1" applyAlignment="1">
      <alignment horizontal="left" vertical="center" wrapText="1"/>
    </xf>
    <xf numFmtId="0" fontId="22" fillId="33" borderId="2" xfId="0" applyFont="1" applyFill="1" applyBorder="1" applyAlignment="1">
      <alignment horizontal="left" vertical="center" wrapText="1"/>
    </xf>
    <xf numFmtId="0" fontId="23" fillId="0" borderId="9" xfId="0" applyFont="1" applyBorder="1" applyAlignment="1">
      <alignment horizontal="center" vertical="center" wrapText="1"/>
    </xf>
    <xf numFmtId="0" fontId="23" fillId="0" borderId="15" xfId="0" applyFont="1" applyBorder="1" applyAlignment="1">
      <alignment horizontal="center" vertical="center" wrapText="1"/>
    </xf>
    <xf numFmtId="0" fontId="23" fillId="0" borderId="4" xfId="0" applyFont="1" applyBorder="1" applyAlignment="1">
      <alignment horizontal="center" vertical="center" wrapText="1"/>
    </xf>
    <xf numFmtId="0" fontId="23" fillId="32" borderId="2" xfId="0" applyFont="1" applyFill="1" applyBorder="1" applyAlignment="1">
      <alignment horizontal="left" vertical="center" wrapText="1"/>
    </xf>
    <xf numFmtId="0" fontId="23" fillId="28" borderId="2" xfId="0" applyFont="1" applyFill="1" applyBorder="1" applyAlignment="1">
      <alignment horizontal="left" vertical="center" wrapText="1"/>
    </xf>
    <xf numFmtId="0" fontId="23" fillId="31" borderId="2" xfId="0" applyFont="1" applyFill="1" applyBorder="1" applyAlignment="1">
      <alignment horizontal="left" vertical="center" wrapText="1"/>
    </xf>
    <xf numFmtId="0" fontId="22" fillId="20" borderId="2" xfId="0" applyFont="1" applyFill="1" applyBorder="1" applyAlignment="1">
      <alignment horizontal="left" vertical="center" wrapText="1"/>
    </xf>
    <xf numFmtId="0" fontId="23" fillId="0" borderId="14" xfId="0" applyFont="1" applyBorder="1" applyAlignment="1">
      <alignment horizontal="left" vertical="center" wrapText="1"/>
    </xf>
    <xf numFmtId="0" fontId="23" fillId="0" borderId="0" xfId="0" applyFont="1" applyAlignment="1">
      <alignment horizontal="left" vertical="center" wrapText="1"/>
    </xf>
    <xf numFmtId="0" fontId="0" fillId="0" borderId="2" xfId="0" applyBorder="1"/>
  </cellXfs>
  <cellStyles count="22">
    <cellStyle name="Accent" xfId="1" xr:uid="{3F618282-AF66-470E-87F8-8DA22F0F8B06}"/>
    <cellStyle name="Accent 1" xfId="2" xr:uid="{563FEC17-422C-47E7-9270-48A95FD5A859}"/>
    <cellStyle name="Accent 2" xfId="3" xr:uid="{719AB126-F22F-40B1-BA5E-CF64919635CB}"/>
    <cellStyle name="Accent 3" xfId="4" xr:uid="{B56AEBE0-E216-40F9-A69C-99ADABAFE2AA}"/>
    <cellStyle name="Bad" xfId="5" xr:uid="{24DF58B7-EBCE-45FB-8B17-E58458B3CCE6}"/>
    <cellStyle name="Error" xfId="6" xr:uid="{55CADAEC-34D0-469F-924B-C09943BD0DDA}"/>
    <cellStyle name="Footnote" xfId="7" xr:uid="{C0E4F9CF-5692-4F49-BC63-43AC5DB71713}"/>
    <cellStyle name="Good" xfId="8" xr:uid="{3EC2CC9D-A20F-43D4-BB20-6809BA0780BF}"/>
    <cellStyle name="Heading" xfId="9" xr:uid="{237F5EFE-39F8-48F3-B2C5-F1C11562CC76}"/>
    <cellStyle name="Heading 1" xfId="10" xr:uid="{29297614-D169-4C2B-97E9-D2A08D0F6BA7}"/>
    <cellStyle name="Heading 2" xfId="11" xr:uid="{11A9EC31-CF57-47CD-B876-77530FBFF009}"/>
    <cellStyle name="Hyperlink" xfId="12" xr:uid="{12A9B1B5-B52B-4323-9A35-F7E85D613F54}"/>
    <cellStyle name="Millares" xfId="18" builtinId="3"/>
    <cellStyle name="Neutral" xfId="13" builtinId="28" customBuiltin="1"/>
    <cellStyle name="Normal" xfId="0" builtinId="0"/>
    <cellStyle name="Normal 2" xfId="21" xr:uid="{F8102DBE-A8CA-4261-B300-CD2F7F046FC5}"/>
    <cellStyle name="Normal_Hoja1" xfId="19" xr:uid="{FDBC2EB9-2F25-4673-AE45-D196A5157786}"/>
    <cellStyle name="Normal_Hoja3" xfId="20" xr:uid="{2345E1C3-7FD4-445D-A504-29C86D832A60}"/>
    <cellStyle name="Note" xfId="14" xr:uid="{98A9AE1F-C1A3-4EA0-B377-7E310E6073A9}"/>
    <cellStyle name="Status" xfId="15" xr:uid="{DDE1424F-D3FB-4CCA-88F1-04B556F44293}"/>
    <cellStyle name="Text" xfId="16" xr:uid="{E6DCEB43-2DDE-48F9-B43A-AC013001CB2E}"/>
    <cellStyle name="Warning" xfId="17" xr:uid="{817D58C3-3085-450F-90C6-48A80EDE363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EC1818"/>
      <rgbColor rgb="0000FF00"/>
      <rgbColor rgb="000000EE"/>
      <rgbColor rgb="00FFF200"/>
      <rgbColor rgb="00FF00FF"/>
      <rgbColor rgb="0000FFFF"/>
      <rgbColor rgb="00CC0000"/>
      <rgbColor rgb="00006600"/>
      <rgbColor rgb="00000080"/>
      <rgbColor rgb="00996600"/>
      <rgbColor rgb="00800080"/>
      <rgbColor rgb="00008080"/>
      <rgbColor rgb="00C0C0C0"/>
      <rgbColor rgb="00808080"/>
      <rgbColor rgb="009999FF"/>
      <rgbColor rgb="00D82D2D"/>
      <rgbColor rgb="00FFFFCC"/>
      <rgbColor rgb="00E7E6E6"/>
      <rgbColor rgb="00660066"/>
      <rgbColor rgb="00FF8080"/>
      <rgbColor rgb="000066CC"/>
      <rgbColor rgb="00DDDDDD"/>
      <rgbColor rgb="00000080"/>
      <rgbColor rgb="00FF00FF"/>
      <rgbColor rgb="00FFFF00"/>
      <rgbColor rgb="0000FFFF"/>
      <rgbColor rgb="00800080"/>
      <rgbColor rgb="00800000"/>
      <rgbColor rgb="00008080"/>
      <rgbColor rgb="000000FF"/>
      <rgbColor rgb="0000A0FC"/>
      <rgbColor rgb="00CCFFFF"/>
      <rgbColor rgb="00CCFFCC"/>
      <rgbColor rgb="00FFFF99"/>
      <rgbColor rgb="0099CCFF"/>
      <rgbColor rgb="00FF99CC"/>
      <rgbColor rgb="00CC99FF"/>
      <rgbColor rgb="00FFCCCC"/>
      <rgbColor rgb="003366FF"/>
      <rgbColor rgb="0033CCCC"/>
      <rgbColor rgb="0099CC00"/>
      <rgbColor rgb="00FFCC00"/>
      <rgbColor rgb="00FF9900"/>
      <rgbColor rgb="00E72715"/>
      <rgbColor rgb="00666699"/>
      <rgbColor rgb="00969696"/>
      <rgbColor rgb="00003366"/>
      <rgbColor rgb="00339966"/>
      <rgbColor rgb="00003300"/>
      <rgbColor rgb="00333300"/>
      <rgbColor rgb="00CE181E"/>
      <rgbColor rgb="00EE1A1A"/>
      <rgbColor rgb="00333399"/>
      <rgbColor rgb="00333333"/>
    </indexedColors>
    <mruColors>
      <color rgb="FFFFFFCC"/>
      <color rgb="FFE1FFE1"/>
      <color rgb="FFCCFFCC"/>
      <color rgb="FF69696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B6126-DF5C-4663-A5BE-F66DD96AAF67}">
  <dimension ref="B1:C9"/>
  <sheetViews>
    <sheetView workbookViewId="0">
      <selection activeCell="B2" sqref="B2"/>
    </sheetView>
  </sheetViews>
  <sheetFormatPr baseColWidth="10" defaultRowHeight="16.5"/>
  <cols>
    <col min="1" max="1" width="11" style="71"/>
    <col min="2" max="2" width="20.25" style="71" customWidth="1"/>
    <col min="3" max="3" width="77.25" style="71" customWidth="1"/>
    <col min="4" max="16384" width="11" style="71"/>
  </cols>
  <sheetData>
    <row r="1" spans="2:3" ht="30" customHeight="1">
      <c r="B1" s="222" t="s">
        <v>440</v>
      </c>
      <c r="C1" s="222"/>
    </row>
    <row r="2" spans="2:3" ht="38.25" customHeight="1">
      <c r="B2" s="72" t="s">
        <v>342</v>
      </c>
      <c r="C2" s="72" t="s">
        <v>439</v>
      </c>
    </row>
    <row r="3" spans="2:3" ht="44.25" customHeight="1">
      <c r="B3" s="73" t="s">
        <v>343</v>
      </c>
      <c r="C3" s="74" t="s">
        <v>339</v>
      </c>
    </row>
    <row r="4" spans="2:3" ht="44.25" customHeight="1">
      <c r="B4" s="73" t="s">
        <v>343</v>
      </c>
      <c r="C4" s="74" t="s">
        <v>340</v>
      </c>
    </row>
    <row r="5" spans="2:3" ht="44.25" customHeight="1">
      <c r="B5" s="73" t="s">
        <v>343</v>
      </c>
      <c r="C5" s="74" t="s">
        <v>341</v>
      </c>
    </row>
    <row r="6" spans="2:3" ht="30" customHeight="1"/>
    <row r="9" spans="2:3">
      <c r="C9" s="34"/>
    </row>
  </sheetData>
  <mergeCells count="1">
    <mergeCell ref="B1:C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839AB-FCEC-4BFF-8C66-3D3E8EE608FF}">
  <sheetPr>
    <pageSetUpPr fitToPage="1"/>
  </sheetPr>
  <dimension ref="B1:N164"/>
  <sheetViews>
    <sheetView showGridLines="0" tabSelected="1" topLeftCell="J131" zoomScale="60" zoomScaleNormal="60" workbookViewId="0">
      <selection activeCell="K152" sqref="K152"/>
    </sheetView>
  </sheetViews>
  <sheetFormatPr baseColWidth="10" defaultColWidth="12.75" defaultRowHeight="13.5"/>
  <cols>
    <col min="1" max="1" width="2.125" style="17" customWidth="1"/>
    <col min="2" max="2" width="4" style="17" customWidth="1"/>
    <col min="3" max="3" width="8.375" style="18" customWidth="1"/>
    <col min="4" max="4" width="86.125" style="57" customWidth="1"/>
    <col min="5" max="5" width="14.5" style="20" customWidth="1"/>
    <col min="6" max="6" width="11" style="20" customWidth="1"/>
    <col min="7" max="7" width="13" style="17" customWidth="1"/>
    <col min="8" max="8" width="30.125" style="17" customWidth="1"/>
    <col min="9" max="10" width="9" style="17" customWidth="1"/>
    <col min="11" max="11" width="92.125" style="17" customWidth="1"/>
    <col min="12" max="12" width="12.75" style="17"/>
    <col min="13" max="13" width="9" style="17" customWidth="1"/>
    <col min="14" max="14" width="89.75" style="17" customWidth="1"/>
    <col min="15" max="16384" width="12.75" style="17"/>
  </cols>
  <sheetData>
    <row r="1" spans="2:14" ht="28.5" customHeight="1">
      <c r="B1" s="166" t="s">
        <v>296</v>
      </c>
      <c r="C1" s="166"/>
      <c r="D1" s="166"/>
      <c r="E1" s="166"/>
      <c r="F1" s="166"/>
      <c r="G1" s="166"/>
      <c r="H1" s="167"/>
    </row>
    <row r="2" spans="2:14" ht="21" customHeight="1">
      <c r="B2" s="174" t="s">
        <v>338</v>
      </c>
      <c r="C2" s="174"/>
      <c r="D2" s="174"/>
      <c r="E2" s="174"/>
      <c r="F2" s="182" t="s">
        <v>260</v>
      </c>
      <c r="G2" s="176"/>
      <c r="H2" s="176"/>
    </row>
    <row r="3" spans="2:14" s="34" customFormat="1" ht="36.75" customHeight="1">
      <c r="B3" s="63" t="s">
        <v>332</v>
      </c>
      <c r="C3" s="175" t="s">
        <v>333</v>
      </c>
      <c r="D3" s="175"/>
      <c r="E3" s="175"/>
      <c r="F3" s="182"/>
      <c r="G3" s="176"/>
      <c r="H3" s="176"/>
    </row>
    <row r="4" spans="2:14" s="34" customFormat="1" ht="36.75" customHeight="1">
      <c r="B4" s="63" t="s">
        <v>336</v>
      </c>
      <c r="C4" s="175" t="s">
        <v>337</v>
      </c>
      <c r="D4" s="175"/>
      <c r="E4" s="175"/>
      <c r="F4" s="177" t="s">
        <v>261</v>
      </c>
      <c r="G4" s="173"/>
      <c r="H4" s="173"/>
    </row>
    <row r="5" spans="2:14" s="34" customFormat="1" ht="36.75" customHeight="1">
      <c r="B5" s="64" t="s">
        <v>335</v>
      </c>
      <c r="C5" s="175" t="s">
        <v>334</v>
      </c>
      <c r="D5" s="175"/>
      <c r="E5" s="175"/>
      <c r="F5" s="177"/>
      <c r="G5" s="173"/>
      <c r="H5" s="173"/>
    </row>
    <row r="6" spans="2:14" ht="21" customHeight="1">
      <c r="D6" s="19"/>
      <c r="E6" s="58"/>
      <c r="F6" s="62"/>
      <c r="G6" s="20"/>
      <c r="H6" s="20"/>
    </row>
    <row r="7" spans="2:14" ht="30.75" customHeight="1">
      <c r="B7" s="172" t="s">
        <v>331</v>
      </c>
      <c r="C7" s="172"/>
      <c r="D7" s="172"/>
      <c r="E7" s="172"/>
      <c r="F7" s="172"/>
      <c r="G7" s="21"/>
      <c r="K7" s="154" t="s">
        <v>451</v>
      </c>
      <c r="L7" s="75"/>
      <c r="M7" s="75"/>
      <c r="N7" s="155" t="s">
        <v>452</v>
      </c>
    </row>
    <row r="8" spans="2:14" ht="27.75" customHeight="1">
      <c r="B8" s="168" t="s">
        <v>0</v>
      </c>
      <c r="C8" s="169"/>
      <c r="D8" s="22" t="s">
        <v>263</v>
      </c>
      <c r="E8" s="61" t="s">
        <v>265</v>
      </c>
      <c r="F8" s="23" t="s">
        <v>257</v>
      </c>
      <c r="G8" s="66" t="s">
        <v>259</v>
      </c>
      <c r="H8" s="219" t="s">
        <v>262</v>
      </c>
      <c r="J8" s="138" t="str">
        <f>+B8</f>
        <v>Código</v>
      </c>
      <c r="K8" s="140" t="s">
        <v>444</v>
      </c>
      <c r="M8" s="138" t="str">
        <f>+J8</f>
        <v>Código</v>
      </c>
      <c r="N8" s="140" t="str">
        <f>+K8</f>
        <v>1. ÁMBITO TERRITORIAL: Ver hoja anexa: AT.3_Población_ZRL</v>
      </c>
    </row>
    <row r="9" spans="2:14" ht="19.5" customHeight="1">
      <c r="B9" s="170" t="s">
        <v>2</v>
      </c>
      <c r="C9" s="171"/>
      <c r="D9" s="24" t="s">
        <v>3</v>
      </c>
      <c r="E9" s="25" t="s">
        <v>266</v>
      </c>
      <c r="F9" s="23">
        <v>4</v>
      </c>
      <c r="G9" s="67">
        <f>+G10+G11</f>
        <v>0</v>
      </c>
      <c r="H9" s="220"/>
      <c r="J9" s="138" t="str">
        <f t="shared" ref="J9" si="0">+B9</f>
        <v>AT.3</v>
      </c>
      <c r="K9" s="140" t="str">
        <f>+D9</f>
        <v>Población del núcleo donde se ejecutará la operación</v>
      </c>
      <c r="M9" s="138" t="str">
        <f t="shared" ref="M9:M72" si="1">+J9</f>
        <v>AT.3</v>
      </c>
      <c r="N9" s="140" t="str">
        <f>+K9</f>
        <v>Población del núcleo donde se ejecutará la operación</v>
      </c>
    </row>
    <row r="10" spans="2:14" ht="26.45" customHeight="1">
      <c r="B10" s="26"/>
      <c r="C10" s="27" t="s">
        <v>4</v>
      </c>
      <c r="D10" s="28" t="s">
        <v>295</v>
      </c>
      <c r="E10" s="29" t="s">
        <v>1</v>
      </c>
      <c r="F10" s="29">
        <v>3</v>
      </c>
      <c r="G10" s="30"/>
      <c r="H10" s="136"/>
      <c r="J10" s="39" t="str">
        <f>+C10</f>
        <v>AT.3.1</v>
      </c>
      <c r="K10" s="141" t="s">
        <v>353</v>
      </c>
      <c r="M10" s="70" t="str">
        <f t="shared" si="1"/>
        <v>AT.3.1</v>
      </c>
      <c r="N10" s="141"/>
    </row>
    <row r="11" spans="2:14" ht="25.7" customHeight="1">
      <c r="B11" s="26"/>
      <c r="C11" s="27" t="s">
        <v>5</v>
      </c>
      <c r="D11" s="28" t="s">
        <v>6</v>
      </c>
      <c r="E11" s="29" t="s">
        <v>1</v>
      </c>
      <c r="F11" s="29">
        <v>4</v>
      </c>
      <c r="G11" s="30"/>
      <c r="H11" s="136"/>
      <c r="J11" s="39" t="str">
        <f t="shared" ref="J11:J74" si="2">+C11</f>
        <v xml:space="preserve"> AT.3.2</v>
      </c>
      <c r="K11" s="141" t="s">
        <v>353</v>
      </c>
      <c r="M11" s="70" t="str">
        <f t="shared" si="1"/>
        <v xml:space="preserve"> AT.3.2</v>
      </c>
      <c r="N11" s="141"/>
    </row>
    <row r="12" spans="2:14" ht="20.100000000000001" customHeight="1">
      <c r="B12" s="170" t="s">
        <v>8</v>
      </c>
      <c r="C12" s="171"/>
      <c r="D12" s="31" t="s">
        <v>9</v>
      </c>
      <c r="E12" s="25" t="s">
        <v>266</v>
      </c>
      <c r="F12" s="23">
        <v>2</v>
      </c>
      <c r="G12" s="69">
        <f>+G13</f>
        <v>0</v>
      </c>
      <c r="H12" s="68" t="s">
        <v>262</v>
      </c>
      <c r="J12" s="138" t="str">
        <f>+B12</f>
        <v>AT.7</v>
      </c>
      <c r="K12" s="140" t="s">
        <v>9</v>
      </c>
      <c r="M12" s="138" t="str">
        <f t="shared" si="1"/>
        <v>AT.7</v>
      </c>
      <c r="N12" s="140" t="str">
        <f>+K12</f>
        <v>Producción local de calidad artesanal</v>
      </c>
    </row>
    <row r="13" spans="2:14" ht="29.85" customHeight="1">
      <c r="B13" s="26"/>
      <c r="C13" s="27" t="s">
        <v>10</v>
      </c>
      <c r="D13" s="28" t="s">
        <v>11</v>
      </c>
      <c r="E13" s="29" t="s">
        <v>7</v>
      </c>
      <c r="F13" s="29">
        <v>2</v>
      </c>
      <c r="G13" s="30"/>
      <c r="H13" s="137"/>
      <c r="J13" s="39" t="str">
        <f t="shared" si="2"/>
        <v>AT.7.1</v>
      </c>
      <c r="K13" s="142" t="s">
        <v>355</v>
      </c>
      <c r="M13" s="70" t="str">
        <f t="shared" si="1"/>
        <v>AT.7.1</v>
      </c>
      <c r="N13" s="142" t="s">
        <v>453</v>
      </c>
    </row>
    <row r="14" spans="2:14" ht="20.100000000000001" customHeight="1">
      <c r="B14" s="170" t="s">
        <v>12</v>
      </c>
      <c r="C14" s="171"/>
      <c r="D14" s="32" t="s">
        <v>13</v>
      </c>
      <c r="E14" s="25" t="s">
        <v>266</v>
      </c>
      <c r="F14" s="23">
        <v>4</v>
      </c>
      <c r="G14" s="69">
        <f>+G15+G16</f>
        <v>0</v>
      </c>
      <c r="H14" s="68" t="s">
        <v>262</v>
      </c>
      <c r="J14" s="138" t="str">
        <f>+B14</f>
        <v>AT.8</v>
      </c>
      <c r="K14" s="140" t="str">
        <f>+D14</f>
        <v>Efectos de la operación en el territorio</v>
      </c>
      <c r="M14" s="138" t="str">
        <f t="shared" si="1"/>
        <v>AT.8</v>
      </c>
      <c r="N14" s="140" t="str">
        <f>+K14</f>
        <v>Efectos de la operación en el territorio</v>
      </c>
    </row>
    <row r="15" spans="2:14" ht="31.5" customHeight="1">
      <c r="B15" s="26"/>
      <c r="C15" s="27" t="s">
        <v>14</v>
      </c>
      <c r="D15" s="28" t="s">
        <v>15</v>
      </c>
      <c r="E15" s="29" t="s">
        <v>1</v>
      </c>
      <c r="F15" s="29">
        <v>4</v>
      </c>
      <c r="G15" s="30"/>
      <c r="H15" s="30"/>
      <c r="J15" s="39" t="str">
        <f t="shared" si="2"/>
        <v>AT.8.1</v>
      </c>
      <c r="K15" s="141" t="s">
        <v>354</v>
      </c>
      <c r="M15" s="70" t="str">
        <f t="shared" si="1"/>
        <v>AT.8.1</v>
      </c>
      <c r="N15" s="141" t="s">
        <v>454</v>
      </c>
    </row>
    <row r="16" spans="2:14" ht="35.25" customHeight="1">
      <c r="B16" s="26"/>
      <c r="C16" s="27" t="s">
        <v>16</v>
      </c>
      <c r="D16" s="28" t="s">
        <v>17</v>
      </c>
      <c r="E16" s="29" t="s">
        <v>1</v>
      </c>
      <c r="F16" s="29">
        <v>3</v>
      </c>
      <c r="G16" s="30"/>
      <c r="H16" s="30"/>
      <c r="J16" s="39" t="str">
        <f t="shared" si="2"/>
        <v>AT. 8.2</v>
      </c>
      <c r="K16" s="141" t="s">
        <v>354</v>
      </c>
      <c r="M16" s="70" t="str">
        <f t="shared" si="1"/>
        <v>AT. 8.2</v>
      </c>
      <c r="N16" s="141" t="s">
        <v>454</v>
      </c>
    </row>
    <row r="17" spans="2:14" s="34" customFormat="1" ht="25.5" customHeight="1">
      <c r="B17" s="168" t="s">
        <v>0</v>
      </c>
      <c r="C17" s="169"/>
      <c r="D17" s="33" t="s">
        <v>264</v>
      </c>
      <c r="E17" s="59"/>
      <c r="F17" s="23" t="s">
        <v>257</v>
      </c>
      <c r="G17" s="66" t="s">
        <v>259</v>
      </c>
      <c r="H17" s="219" t="s">
        <v>262</v>
      </c>
      <c r="J17" s="138" t="str">
        <f>+B17</f>
        <v>Código</v>
      </c>
      <c r="K17" s="143" t="s">
        <v>442</v>
      </c>
      <c r="M17" s="138" t="str">
        <f t="shared" si="1"/>
        <v>Código</v>
      </c>
      <c r="N17" s="143" t="s">
        <v>442</v>
      </c>
    </row>
    <row r="18" spans="2:14" s="34" customFormat="1" ht="18.75" customHeight="1">
      <c r="B18" s="180" t="s">
        <v>18</v>
      </c>
      <c r="C18" s="181"/>
      <c r="D18" s="185" t="s">
        <v>253</v>
      </c>
      <c r="E18" s="186"/>
      <c r="F18" s="35">
        <v>7</v>
      </c>
      <c r="G18" s="67">
        <f>+G19+G20+G21</f>
        <v>0</v>
      </c>
      <c r="H18" s="220"/>
      <c r="J18" s="138" t="str">
        <f>+B18</f>
        <v>CO.1</v>
      </c>
      <c r="K18" s="143" t="str">
        <f>+D18</f>
        <v>CO.1. Resolución de las necesidades priorizadas detectadas en EDLL (*)</v>
      </c>
      <c r="M18" s="138" t="str">
        <f t="shared" si="1"/>
        <v>CO.1</v>
      </c>
      <c r="N18" s="140" t="str">
        <f>+K18</f>
        <v>CO.1. Resolución de las necesidades priorizadas detectadas en EDLL (*)</v>
      </c>
    </row>
    <row r="19" spans="2:14" s="34" customFormat="1" ht="26.25" customHeight="1">
      <c r="B19" s="26"/>
      <c r="C19" s="27" t="s">
        <v>19</v>
      </c>
      <c r="D19" s="36" t="s">
        <v>254</v>
      </c>
      <c r="E19" s="37" t="s">
        <v>1</v>
      </c>
      <c r="F19" s="38">
        <v>4</v>
      </c>
      <c r="G19" s="30"/>
      <c r="H19" s="136"/>
      <c r="J19" s="39" t="str">
        <f t="shared" si="2"/>
        <v>CO.1.1</v>
      </c>
      <c r="K19" s="141" t="s">
        <v>441</v>
      </c>
      <c r="M19" s="70" t="str">
        <f t="shared" si="1"/>
        <v>CO.1.1</v>
      </c>
      <c r="N19" s="141"/>
    </row>
    <row r="20" spans="2:14" s="34" customFormat="1" ht="20.100000000000001" customHeight="1">
      <c r="B20" s="26"/>
      <c r="C20" s="27" t="s">
        <v>20</v>
      </c>
      <c r="D20" s="36" t="s">
        <v>21</v>
      </c>
      <c r="E20" s="37" t="s">
        <v>1</v>
      </c>
      <c r="F20" s="38">
        <v>6</v>
      </c>
      <c r="G20" s="30"/>
      <c r="H20" s="136"/>
      <c r="J20" s="39" t="str">
        <f t="shared" si="2"/>
        <v>CO.1.2</v>
      </c>
      <c r="K20" s="141" t="s">
        <v>437</v>
      </c>
      <c r="M20" s="70" t="str">
        <f t="shared" si="1"/>
        <v>CO.1.2</v>
      </c>
      <c r="N20" s="141"/>
    </row>
    <row r="21" spans="2:14" s="34" customFormat="1" ht="20.100000000000001" customHeight="1">
      <c r="B21" s="26"/>
      <c r="C21" s="27" t="s">
        <v>22</v>
      </c>
      <c r="D21" s="36" t="s">
        <v>255</v>
      </c>
      <c r="E21" s="37" t="s">
        <v>1</v>
      </c>
      <c r="F21" s="38">
        <v>7</v>
      </c>
      <c r="G21" s="39"/>
      <c r="H21" s="136"/>
      <c r="J21" s="39" t="str">
        <f t="shared" si="2"/>
        <v>CO.1.3</v>
      </c>
      <c r="K21" s="141" t="s">
        <v>437</v>
      </c>
      <c r="M21" s="70" t="str">
        <f t="shared" si="1"/>
        <v>CO.1.3</v>
      </c>
      <c r="N21" s="141"/>
    </row>
    <row r="22" spans="2:14" s="34" customFormat="1" ht="32.25" customHeight="1">
      <c r="B22" s="168" t="s">
        <v>0</v>
      </c>
      <c r="C22" s="169"/>
      <c r="D22" s="183" t="s">
        <v>267</v>
      </c>
      <c r="E22" s="184"/>
      <c r="F22" s="23" t="s">
        <v>257</v>
      </c>
      <c r="G22" s="66" t="s">
        <v>259</v>
      </c>
      <c r="H22" s="219" t="s">
        <v>262</v>
      </c>
      <c r="J22" s="138" t="str">
        <f>+B22</f>
        <v>Código</v>
      </c>
      <c r="K22" s="144" t="s">
        <v>267</v>
      </c>
      <c r="M22" s="138" t="str">
        <f t="shared" si="1"/>
        <v>Código</v>
      </c>
      <c r="N22" s="144" t="s">
        <v>267</v>
      </c>
    </row>
    <row r="23" spans="2:14" s="34" customFormat="1" ht="27" customHeight="1">
      <c r="B23" s="178" t="s">
        <v>23</v>
      </c>
      <c r="C23" s="179"/>
      <c r="D23" s="187" t="s">
        <v>24</v>
      </c>
      <c r="E23" s="188"/>
      <c r="F23" s="35">
        <v>3</v>
      </c>
      <c r="G23" s="68">
        <f>+G24+G25+G26+G27+G28+G29+G30+G31+G32</f>
        <v>0</v>
      </c>
      <c r="H23" s="220"/>
      <c r="J23" s="138" t="str">
        <f>+B23</f>
        <v>FE.2</v>
      </c>
      <c r="K23" s="144" t="str">
        <f>+D23</f>
        <v>Ámbitos peculiares de actuación atendiendo a aspectos del territorio de la ZRL reflejados en la EDL</v>
      </c>
      <c r="M23" s="138" t="str">
        <f t="shared" si="1"/>
        <v>FE.2</v>
      </c>
      <c r="N23" s="140" t="str">
        <f>+K23</f>
        <v>Ámbitos peculiares de actuación atendiendo a aspectos del territorio de la ZRL reflejados en la EDL</v>
      </c>
    </row>
    <row r="24" spans="2:14" s="34" customFormat="1" ht="27" customHeight="1">
      <c r="B24" s="39"/>
      <c r="C24" s="40" t="s">
        <v>25</v>
      </c>
      <c r="D24" s="28" t="s">
        <v>26</v>
      </c>
      <c r="E24" s="37" t="s">
        <v>1</v>
      </c>
      <c r="F24" s="37">
        <v>3</v>
      </c>
      <c r="G24" s="39"/>
      <c r="H24" s="39"/>
      <c r="J24" s="39" t="str">
        <f t="shared" si="2"/>
        <v>FE.2.2</v>
      </c>
      <c r="K24" s="145" t="s">
        <v>437</v>
      </c>
      <c r="M24" s="70" t="str">
        <f t="shared" si="1"/>
        <v>FE.2.2</v>
      </c>
      <c r="N24" s="163" t="s">
        <v>455</v>
      </c>
    </row>
    <row r="25" spans="2:14" s="34" customFormat="1" ht="20.100000000000001" customHeight="1">
      <c r="B25" s="39"/>
      <c r="C25" s="40" t="s">
        <v>27</v>
      </c>
      <c r="D25" s="28" t="s">
        <v>28</v>
      </c>
      <c r="E25" s="37" t="s">
        <v>1</v>
      </c>
      <c r="F25" s="37">
        <v>3</v>
      </c>
      <c r="G25" s="39"/>
      <c r="H25" s="39"/>
      <c r="J25" s="39" t="str">
        <f t="shared" si="2"/>
        <v>FE.2.3</v>
      </c>
      <c r="K25" s="145" t="s">
        <v>437</v>
      </c>
      <c r="M25" s="70" t="str">
        <f t="shared" si="1"/>
        <v>FE.2.3</v>
      </c>
      <c r="N25" s="164"/>
    </row>
    <row r="26" spans="2:14" s="34" customFormat="1" ht="20.100000000000001" customHeight="1">
      <c r="B26" s="39"/>
      <c r="C26" s="40" t="s">
        <v>29</v>
      </c>
      <c r="D26" s="28" t="s">
        <v>30</v>
      </c>
      <c r="E26" s="37" t="s">
        <v>1</v>
      </c>
      <c r="F26" s="37">
        <v>3</v>
      </c>
      <c r="G26" s="39"/>
      <c r="H26" s="39"/>
      <c r="J26" s="39" t="str">
        <f t="shared" si="2"/>
        <v>FE.2.5</v>
      </c>
      <c r="K26" s="145" t="s">
        <v>437</v>
      </c>
      <c r="M26" s="70" t="str">
        <f t="shared" si="1"/>
        <v>FE.2.5</v>
      </c>
      <c r="N26" s="164"/>
    </row>
    <row r="27" spans="2:14" s="34" customFormat="1" ht="20.100000000000001" customHeight="1">
      <c r="B27" s="39"/>
      <c r="C27" s="40" t="s">
        <v>31</v>
      </c>
      <c r="D27" s="28" t="s">
        <v>32</v>
      </c>
      <c r="E27" s="37" t="s">
        <v>1</v>
      </c>
      <c r="F27" s="37">
        <v>3</v>
      </c>
      <c r="G27" s="39"/>
      <c r="H27" s="39"/>
      <c r="J27" s="39" t="str">
        <f t="shared" si="2"/>
        <v>FE.2.6</v>
      </c>
      <c r="K27" s="145" t="s">
        <v>437</v>
      </c>
      <c r="M27" s="70" t="str">
        <f t="shared" si="1"/>
        <v>FE.2.6</v>
      </c>
      <c r="N27" s="164"/>
    </row>
    <row r="28" spans="2:14" s="34" customFormat="1" ht="20.100000000000001" customHeight="1">
      <c r="B28" s="39"/>
      <c r="C28" s="40" t="s">
        <v>33</v>
      </c>
      <c r="D28" s="28" t="s">
        <v>34</v>
      </c>
      <c r="E28" s="37" t="s">
        <v>1</v>
      </c>
      <c r="F28" s="37">
        <v>3</v>
      </c>
      <c r="G28" s="39"/>
      <c r="H28" s="39"/>
      <c r="J28" s="39" t="str">
        <f t="shared" si="2"/>
        <v>FE.2.7</v>
      </c>
      <c r="K28" s="145" t="s">
        <v>437</v>
      </c>
      <c r="M28" s="70" t="str">
        <f t="shared" si="1"/>
        <v>FE.2.7</v>
      </c>
      <c r="N28" s="164"/>
    </row>
    <row r="29" spans="2:14" s="34" customFormat="1" ht="20.100000000000001" customHeight="1">
      <c r="B29" s="39"/>
      <c r="C29" s="40" t="s">
        <v>35</v>
      </c>
      <c r="D29" s="28" t="s">
        <v>36</v>
      </c>
      <c r="E29" s="37" t="s">
        <v>1</v>
      </c>
      <c r="F29" s="37">
        <v>3</v>
      </c>
      <c r="G29" s="39"/>
      <c r="H29" s="39"/>
      <c r="J29" s="39" t="str">
        <f t="shared" si="2"/>
        <v>FE.2.8</v>
      </c>
      <c r="K29" s="145" t="s">
        <v>437</v>
      </c>
      <c r="M29" s="70" t="str">
        <f t="shared" si="1"/>
        <v>FE.2.8</v>
      </c>
      <c r="N29" s="164"/>
    </row>
    <row r="30" spans="2:14" s="34" customFormat="1" ht="20.100000000000001" customHeight="1">
      <c r="B30" s="39"/>
      <c r="C30" s="40" t="s">
        <v>37</v>
      </c>
      <c r="D30" s="28" t="s">
        <v>38</v>
      </c>
      <c r="E30" s="37" t="s">
        <v>1</v>
      </c>
      <c r="F30" s="37">
        <v>3</v>
      </c>
      <c r="G30" s="39"/>
      <c r="H30" s="39"/>
      <c r="J30" s="39" t="str">
        <f t="shared" si="2"/>
        <v>FE.2.9</v>
      </c>
      <c r="K30" s="145" t="s">
        <v>437</v>
      </c>
      <c r="M30" s="70" t="str">
        <f t="shared" si="1"/>
        <v>FE.2.9</v>
      </c>
      <c r="N30" s="164"/>
    </row>
    <row r="31" spans="2:14" s="34" customFormat="1" ht="20.100000000000001" customHeight="1">
      <c r="B31" s="39"/>
      <c r="C31" s="40" t="s">
        <v>39</v>
      </c>
      <c r="D31" s="28" t="s">
        <v>40</v>
      </c>
      <c r="E31" s="37" t="s">
        <v>1</v>
      </c>
      <c r="F31" s="37">
        <v>3</v>
      </c>
      <c r="G31" s="39"/>
      <c r="H31" s="39"/>
      <c r="J31" s="39" t="str">
        <f t="shared" si="2"/>
        <v>FE. 2.11</v>
      </c>
      <c r="K31" s="145" t="s">
        <v>437</v>
      </c>
      <c r="M31" s="70" t="str">
        <f t="shared" si="1"/>
        <v>FE. 2.11</v>
      </c>
      <c r="N31" s="165"/>
    </row>
    <row r="32" spans="2:14" s="34" customFormat="1" ht="43.5" customHeight="1">
      <c r="B32" s="39"/>
      <c r="C32" s="40" t="s">
        <v>41</v>
      </c>
      <c r="D32" s="28" t="s">
        <v>42</v>
      </c>
      <c r="E32" s="37" t="s">
        <v>1</v>
      </c>
      <c r="F32" s="37">
        <v>3</v>
      </c>
      <c r="G32" s="39"/>
      <c r="H32" s="39"/>
      <c r="J32" s="39" t="str">
        <f t="shared" si="2"/>
        <v>FE 2.12</v>
      </c>
      <c r="K32" s="145" t="s">
        <v>457</v>
      </c>
      <c r="M32" s="70" t="str">
        <f t="shared" si="1"/>
        <v>FE 2.12</v>
      </c>
      <c r="N32" s="145" t="s">
        <v>438</v>
      </c>
    </row>
    <row r="33" spans="2:14" s="34" customFormat="1" ht="20.100000000000001" customHeight="1">
      <c r="B33" s="178" t="s">
        <v>43</v>
      </c>
      <c r="C33" s="179"/>
      <c r="D33" s="189" t="s">
        <v>44</v>
      </c>
      <c r="E33" s="190"/>
      <c r="F33" s="35">
        <v>5</v>
      </c>
      <c r="G33" s="68">
        <f>+G34+G35</f>
        <v>0</v>
      </c>
      <c r="H33" s="68" t="s">
        <v>262</v>
      </c>
      <c r="J33" s="138" t="str">
        <f>+B33</f>
        <v>FE-5</v>
      </c>
      <c r="K33" s="146" t="str">
        <f>+D33</f>
        <v>Puesta en valor de productos agroindustriales y/o forestales</v>
      </c>
      <c r="M33" s="138" t="str">
        <f t="shared" si="1"/>
        <v>FE-5</v>
      </c>
      <c r="N33" s="140" t="str">
        <f>+K33</f>
        <v>Puesta en valor de productos agroindustriales y/o forestales</v>
      </c>
    </row>
    <row r="34" spans="2:14" s="34" customFormat="1" ht="39.950000000000003" customHeight="1">
      <c r="B34" s="39"/>
      <c r="C34" s="40" t="s">
        <v>45</v>
      </c>
      <c r="D34" s="28" t="s">
        <v>46</v>
      </c>
      <c r="E34" s="29" t="s">
        <v>7</v>
      </c>
      <c r="F34" s="41">
        <v>2</v>
      </c>
      <c r="G34" s="39"/>
      <c r="H34" s="39"/>
      <c r="J34" s="39" t="str">
        <f t="shared" si="2"/>
        <v>FE 5-1</v>
      </c>
      <c r="K34" s="156" t="s">
        <v>458</v>
      </c>
      <c r="M34" s="70" t="str">
        <f t="shared" si="1"/>
        <v>FE 5-1</v>
      </c>
      <c r="N34" s="156"/>
    </row>
    <row r="35" spans="2:14" s="34" customFormat="1" ht="39.950000000000003" customHeight="1">
      <c r="B35" s="39"/>
      <c r="C35" s="40" t="s">
        <v>47</v>
      </c>
      <c r="D35" s="28" t="s">
        <v>48</v>
      </c>
      <c r="E35" s="29" t="s">
        <v>7</v>
      </c>
      <c r="F35" s="37">
        <v>3</v>
      </c>
      <c r="G35" s="39"/>
      <c r="H35" s="39"/>
      <c r="J35" s="39" t="str">
        <f t="shared" si="2"/>
        <v>FE 5-2</v>
      </c>
      <c r="K35" s="145" t="s">
        <v>458</v>
      </c>
      <c r="M35" s="70" t="str">
        <f t="shared" si="1"/>
        <v>FE 5-2</v>
      </c>
      <c r="N35" s="145"/>
    </row>
    <row r="36" spans="2:14" s="34" customFormat="1" ht="29.25" customHeight="1">
      <c r="B36" s="178" t="s">
        <v>49</v>
      </c>
      <c r="C36" s="179"/>
      <c r="D36" s="187" t="s">
        <v>50</v>
      </c>
      <c r="E36" s="188"/>
      <c r="F36" s="35">
        <v>6</v>
      </c>
      <c r="G36" s="68">
        <f>+G37+G38+G39+G40+G41+G42</f>
        <v>0</v>
      </c>
      <c r="H36" s="68" t="s">
        <v>262</v>
      </c>
      <c r="J36" s="138" t="str">
        <f>+B36</f>
        <v>FE-6</v>
      </c>
      <c r="K36" s="144" t="str">
        <f>+D36</f>
        <v xml:space="preserve">Mejora del desarrollo empresarial en el sector agroalimentario  y/o forestal en el ámbito de la ZRL </v>
      </c>
      <c r="M36" s="138" t="str">
        <f t="shared" si="1"/>
        <v>FE-6</v>
      </c>
      <c r="N36" s="140" t="str">
        <f>+K36</f>
        <v xml:space="preserve">Mejora del desarrollo empresarial en el sector agroalimentario  y/o forestal en el ámbito de la ZRL </v>
      </c>
    </row>
    <row r="37" spans="2:14" s="34" customFormat="1" ht="26.45" customHeight="1">
      <c r="B37" s="39"/>
      <c r="C37" s="40" t="s">
        <v>51</v>
      </c>
      <c r="D37" s="28" t="s">
        <v>52</v>
      </c>
      <c r="E37" s="29" t="s">
        <v>1</v>
      </c>
      <c r="F37" s="37">
        <v>0.5</v>
      </c>
      <c r="G37" s="39"/>
      <c r="H37" s="39"/>
      <c r="J37" s="39" t="str">
        <f t="shared" si="2"/>
        <v>FE 6-1</v>
      </c>
      <c r="K37" s="145" t="s">
        <v>437</v>
      </c>
      <c r="M37" s="70" t="str">
        <f t="shared" si="1"/>
        <v>FE 6-1</v>
      </c>
      <c r="N37" s="163" t="s">
        <v>456</v>
      </c>
    </row>
    <row r="38" spans="2:14" s="34" customFormat="1" ht="27.2" customHeight="1">
      <c r="B38" s="39"/>
      <c r="C38" s="40" t="s">
        <v>53</v>
      </c>
      <c r="D38" s="28" t="s">
        <v>54</v>
      </c>
      <c r="E38" s="29" t="s">
        <v>1</v>
      </c>
      <c r="F38" s="37">
        <v>6</v>
      </c>
      <c r="G38" s="39"/>
      <c r="H38" s="39"/>
      <c r="J38" s="39" t="str">
        <f t="shared" si="2"/>
        <v>FE 6-2</v>
      </c>
      <c r="K38" s="145" t="s">
        <v>437</v>
      </c>
      <c r="M38" s="70" t="str">
        <f t="shared" si="1"/>
        <v>FE 6-2</v>
      </c>
      <c r="N38" s="164"/>
    </row>
    <row r="39" spans="2:14" s="34" customFormat="1" ht="25.15" customHeight="1">
      <c r="B39" s="39"/>
      <c r="C39" s="40" t="s">
        <v>55</v>
      </c>
      <c r="D39" s="28" t="s">
        <v>56</v>
      </c>
      <c r="E39" s="29" t="s">
        <v>1</v>
      </c>
      <c r="F39" s="37">
        <v>6</v>
      </c>
      <c r="G39" s="39"/>
      <c r="H39" s="39"/>
      <c r="J39" s="39" t="str">
        <f t="shared" si="2"/>
        <v>FE 6-3</v>
      </c>
      <c r="K39" s="145" t="s">
        <v>437</v>
      </c>
      <c r="M39" s="70" t="str">
        <f t="shared" si="1"/>
        <v>FE 6-3</v>
      </c>
      <c r="N39" s="164"/>
    </row>
    <row r="40" spans="2:14" s="34" customFormat="1" ht="27.2" customHeight="1">
      <c r="B40" s="39"/>
      <c r="C40" s="40" t="s">
        <v>57</v>
      </c>
      <c r="D40" s="28" t="s">
        <v>58</v>
      </c>
      <c r="E40" s="29" t="s">
        <v>1</v>
      </c>
      <c r="F40" s="37">
        <v>0.5</v>
      </c>
      <c r="G40" s="39"/>
      <c r="H40" s="39"/>
      <c r="J40" s="39" t="str">
        <f t="shared" si="2"/>
        <v>FE 6-4</v>
      </c>
      <c r="K40" s="145" t="s">
        <v>437</v>
      </c>
      <c r="M40" s="70" t="str">
        <f t="shared" si="1"/>
        <v>FE 6-4</v>
      </c>
      <c r="N40" s="164"/>
    </row>
    <row r="41" spans="2:14" s="34" customFormat="1" ht="24.4" customHeight="1">
      <c r="B41" s="39"/>
      <c r="C41" s="40" t="s">
        <v>59</v>
      </c>
      <c r="D41" s="28" t="s">
        <v>60</v>
      </c>
      <c r="E41" s="29" t="s">
        <v>1</v>
      </c>
      <c r="F41" s="37">
        <v>5</v>
      </c>
      <c r="G41" s="39"/>
      <c r="H41" s="39"/>
      <c r="J41" s="39" t="str">
        <f t="shared" si="2"/>
        <v>FE 6-5</v>
      </c>
      <c r="K41" s="145" t="s">
        <v>437</v>
      </c>
      <c r="M41" s="70" t="str">
        <f t="shared" si="1"/>
        <v>FE 6-5</v>
      </c>
      <c r="N41" s="164"/>
    </row>
    <row r="42" spans="2:14" s="34" customFormat="1" ht="30" customHeight="1">
      <c r="B42" s="29"/>
      <c r="C42" s="27" t="s">
        <v>61</v>
      </c>
      <c r="D42" s="28" t="s">
        <v>62</v>
      </c>
      <c r="E42" s="29" t="s">
        <v>1</v>
      </c>
      <c r="F42" s="37">
        <v>5</v>
      </c>
      <c r="G42" s="39"/>
      <c r="H42" s="39"/>
      <c r="J42" s="39" t="str">
        <f t="shared" si="2"/>
        <v>FE 6-6</v>
      </c>
      <c r="K42" s="145" t="s">
        <v>437</v>
      </c>
      <c r="M42" s="70" t="str">
        <f t="shared" si="1"/>
        <v>FE 6-6</v>
      </c>
      <c r="N42" s="165"/>
    </row>
    <row r="43" spans="2:14" s="34" customFormat="1" ht="32.25" customHeight="1">
      <c r="B43" s="168" t="s">
        <v>0</v>
      </c>
      <c r="C43" s="169"/>
      <c r="D43" s="183" t="s">
        <v>268</v>
      </c>
      <c r="E43" s="184"/>
      <c r="F43" s="23" t="s">
        <v>257</v>
      </c>
      <c r="G43" s="66" t="s">
        <v>259</v>
      </c>
      <c r="H43" s="221" t="s">
        <v>262</v>
      </c>
      <c r="J43" s="138" t="str">
        <f>+B43</f>
        <v>Código</v>
      </c>
      <c r="K43" s="143" t="s">
        <v>443</v>
      </c>
      <c r="M43" s="138" t="str">
        <f t="shared" si="1"/>
        <v>Código</v>
      </c>
      <c r="N43" s="140" t="str">
        <f>+K43</f>
        <v>4. RETO DEMOGRÁFICO. Ver hoja anexa: RD. Reto Demográfico</v>
      </c>
    </row>
    <row r="44" spans="2:14" s="34" customFormat="1" ht="20.100000000000001" customHeight="1">
      <c r="B44" s="170" t="s">
        <v>63</v>
      </c>
      <c r="C44" s="171"/>
      <c r="D44" s="211" t="s">
        <v>64</v>
      </c>
      <c r="E44" s="212"/>
      <c r="F44" s="35">
        <v>3</v>
      </c>
      <c r="G44" s="67">
        <f>+G45+G46+G47</f>
        <v>0</v>
      </c>
      <c r="H44" s="221"/>
      <c r="J44" s="138" t="str">
        <f>+B44</f>
        <v>RD.2</v>
      </c>
      <c r="K44" s="143" t="str">
        <f>+D44</f>
        <v>Evolución de los índices de población</v>
      </c>
      <c r="M44" s="138" t="str">
        <f t="shared" si="1"/>
        <v>RD.2</v>
      </c>
      <c r="N44" s="140" t="str">
        <f>+K44</f>
        <v>Evolución de los índices de población</v>
      </c>
    </row>
    <row r="45" spans="2:14" s="34" customFormat="1" ht="20.100000000000001" customHeight="1">
      <c r="B45" s="29"/>
      <c r="C45" s="27" t="s">
        <v>65</v>
      </c>
      <c r="D45" s="42" t="s">
        <v>66</v>
      </c>
      <c r="E45" s="29" t="s">
        <v>1</v>
      </c>
      <c r="F45" s="37">
        <v>3</v>
      </c>
      <c r="G45" s="43"/>
      <c r="H45" s="39"/>
      <c r="J45" s="39" t="str">
        <f t="shared" si="2"/>
        <v>RD.2.1</v>
      </c>
      <c r="K45" t="s">
        <v>459</v>
      </c>
      <c r="M45" s="70" t="str">
        <f t="shared" si="1"/>
        <v>RD.2.1</v>
      </c>
      <c r="N45" s="147"/>
    </row>
    <row r="46" spans="2:14" s="34" customFormat="1" ht="20.100000000000001" customHeight="1">
      <c r="B46" s="29"/>
      <c r="C46" s="27" t="s">
        <v>67</v>
      </c>
      <c r="D46" s="42" t="s">
        <v>68</v>
      </c>
      <c r="E46" s="29" t="s">
        <v>1</v>
      </c>
      <c r="F46" s="37">
        <v>2</v>
      </c>
      <c r="G46" s="43"/>
      <c r="H46" s="39"/>
      <c r="J46" s="39" t="str">
        <f t="shared" si="2"/>
        <v>RD.2.2</v>
      </c>
      <c r="K46" t="s">
        <v>459</v>
      </c>
      <c r="M46" s="70" t="str">
        <f t="shared" si="1"/>
        <v>RD.2.2</v>
      </c>
      <c r="N46" s="147"/>
    </row>
    <row r="47" spans="2:14" s="34" customFormat="1" ht="20.100000000000001" customHeight="1">
      <c r="B47" s="29"/>
      <c r="C47" s="27" t="s">
        <v>69</v>
      </c>
      <c r="D47" s="42" t="s">
        <v>70</v>
      </c>
      <c r="E47" s="29" t="s">
        <v>1</v>
      </c>
      <c r="F47" s="37">
        <v>1</v>
      </c>
      <c r="G47" s="43"/>
      <c r="H47" s="39"/>
      <c r="J47" s="39" t="str">
        <f t="shared" si="2"/>
        <v>RD.2.3</v>
      </c>
      <c r="K47" t="s">
        <v>459</v>
      </c>
      <c r="M47" s="70" t="str">
        <f t="shared" si="1"/>
        <v>RD.2.3</v>
      </c>
      <c r="N47" s="147"/>
    </row>
    <row r="48" spans="2:14" s="34" customFormat="1" ht="20.100000000000001" customHeight="1">
      <c r="B48" s="191" t="s">
        <v>71</v>
      </c>
      <c r="C48" s="192"/>
      <c r="D48" s="215" t="s">
        <v>72</v>
      </c>
      <c r="E48" s="216"/>
      <c r="F48" s="35">
        <v>1</v>
      </c>
      <c r="G48" s="66">
        <f>+G49</f>
        <v>0</v>
      </c>
      <c r="H48" s="68" t="s">
        <v>262</v>
      </c>
      <c r="J48" s="138" t="str">
        <f>+B48</f>
        <v>RD.4</v>
      </c>
      <c r="K48" s="144" t="str">
        <f>+D48</f>
        <v>Índice de envejecimiento</v>
      </c>
      <c r="M48" s="138" t="str">
        <f t="shared" si="1"/>
        <v>RD.4</v>
      </c>
      <c r="N48" s="140" t="str">
        <f>+K48</f>
        <v>Índice de envejecimiento</v>
      </c>
    </row>
    <row r="49" spans="2:14" s="34" customFormat="1" ht="25.7" customHeight="1">
      <c r="B49" s="29"/>
      <c r="C49" s="27" t="s">
        <v>73</v>
      </c>
      <c r="D49" s="42" t="s">
        <v>74</v>
      </c>
      <c r="E49" s="29" t="s">
        <v>7</v>
      </c>
      <c r="F49" s="37">
        <v>1</v>
      </c>
      <c r="H49" s="39"/>
      <c r="J49" s="39" t="str">
        <f t="shared" si="2"/>
        <v>RD.4.1</v>
      </c>
      <c r="K49" s="147" t="s">
        <v>460</v>
      </c>
      <c r="M49" s="70" t="str">
        <f t="shared" si="1"/>
        <v>RD.4.1</v>
      </c>
      <c r="N49" s="148"/>
    </row>
    <row r="50" spans="2:14" s="34" customFormat="1" ht="20.100000000000001" customHeight="1">
      <c r="B50" s="170" t="s">
        <v>75</v>
      </c>
      <c r="C50" s="171"/>
      <c r="D50" s="211" t="s">
        <v>76</v>
      </c>
      <c r="E50" s="212"/>
      <c r="F50" s="35">
        <v>1</v>
      </c>
      <c r="G50" s="66">
        <f>+G51</f>
        <v>0</v>
      </c>
      <c r="H50" s="173"/>
      <c r="J50" s="138" t="str">
        <f>+B50</f>
        <v>RD.5</v>
      </c>
      <c r="K50" s="144" t="str">
        <f>+D50</f>
        <v>Contribución al equilibrio territorial y a la actividad económica</v>
      </c>
      <c r="M50" s="138" t="str">
        <f t="shared" si="1"/>
        <v>RD.5</v>
      </c>
      <c r="N50" s="140" t="str">
        <f>+K50</f>
        <v>Contribución al equilibrio territorial y a la actividad económica</v>
      </c>
    </row>
    <row r="51" spans="2:14" s="34" customFormat="1" ht="20.100000000000001" customHeight="1">
      <c r="B51" s="29"/>
      <c r="C51" s="27" t="s">
        <v>77</v>
      </c>
      <c r="D51" s="42" t="s">
        <v>78</v>
      </c>
      <c r="E51" s="29" t="s">
        <v>7</v>
      </c>
      <c r="F51" s="37">
        <v>1</v>
      </c>
      <c r="G51" s="43"/>
      <c r="H51" s="173"/>
      <c r="J51" s="39" t="str">
        <f t="shared" si="2"/>
        <v>RD.5.1</v>
      </c>
      <c r="K51" s="147" t="s">
        <v>461</v>
      </c>
      <c r="M51" s="70" t="str">
        <f t="shared" si="1"/>
        <v>RD.5.1</v>
      </c>
      <c r="N51" s="148"/>
    </row>
    <row r="52" spans="2:14" s="34" customFormat="1" ht="31.5" customHeight="1">
      <c r="B52" s="193" t="s">
        <v>0</v>
      </c>
      <c r="C52" s="194"/>
      <c r="D52" s="203" t="s">
        <v>269</v>
      </c>
      <c r="E52" s="204"/>
      <c r="F52" s="23" t="s">
        <v>257</v>
      </c>
      <c r="G52" s="66" t="s">
        <v>259</v>
      </c>
      <c r="H52" s="221" t="s">
        <v>262</v>
      </c>
      <c r="J52" s="138" t="str">
        <f>+B52</f>
        <v>Código</v>
      </c>
      <c r="K52" s="143" t="s">
        <v>269</v>
      </c>
      <c r="M52" s="138" t="str">
        <f t="shared" si="1"/>
        <v>Código</v>
      </c>
      <c r="N52" s="143" t="s">
        <v>269</v>
      </c>
    </row>
    <row r="53" spans="2:14" s="34" customFormat="1" ht="20.100000000000001" customHeight="1">
      <c r="B53" s="178" t="s">
        <v>79</v>
      </c>
      <c r="C53" s="179"/>
      <c r="D53" s="217" t="s">
        <v>80</v>
      </c>
      <c r="E53" s="218"/>
      <c r="F53" s="35">
        <v>9</v>
      </c>
      <c r="G53" s="66">
        <f>+G54+G55+G56+G57</f>
        <v>0</v>
      </c>
      <c r="H53" s="221"/>
      <c r="J53" s="138" t="str">
        <f>+B53</f>
        <v>CC.1</v>
      </c>
      <c r="K53" s="143" t="s">
        <v>80</v>
      </c>
      <c r="M53" s="138" t="str">
        <f t="shared" si="1"/>
        <v>CC.1</v>
      </c>
      <c r="N53" s="143" t="s">
        <v>80</v>
      </c>
    </row>
    <row r="54" spans="2:14" s="34" customFormat="1" ht="32.25" customHeight="1">
      <c r="B54" s="44"/>
      <c r="C54" s="40" t="s">
        <v>81</v>
      </c>
      <c r="D54" s="39" t="s">
        <v>82</v>
      </c>
      <c r="E54" s="37" t="s">
        <v>1</v>
      </c>
      <c r="F54" s="37">
        <v>6</v>
      </c>
      <c r="G54" s="43"/>
      <c r="H54" s="39"/>
      <c r="J54" s="39" t="str">
        <f t="shared" si="2"/>
        <v>CC.1.1</v>
      </c>
      <c r="K54" s="145" t="s">
        <v>356</v>
      </c>
      <c r="M54" s="70" t="str">
        <f t="shared" si="1"/>
        <v>CC.1.1</v>
      </c>
      <c r="N54" s="145" t="s">
        <v>462</v>
      </c>
    </row>
    <row r="55" spans="2:14" s="34" customFormat="1" ht="45.75" customHeight="1">
      <c r="B55" s="44"/>
      <c r="C55" s="40" t="s">
        <v>83</v>
      </c>
      <c r="D55" s="39" t="s">
        <v>84</v>
      </c>
      <c r="E55" s="37" t="s">
        <v>1</v>
      </c>
      <c r="F55" s="37">
        <v>6</v>
      </c>
      <c r="G55" s="43"/>
      <c r="H55" s="39"/>
      <c r="J55" s="39" t="str">
        <f t="shared" si="2"/>
        <v>CC.1.2</v>
      </c>
      <c r="K55" s="145" t="s">
        <v>356</v>
      </c>
      <c r="M55" s="70" t="str">
        <f t="shared" si="1"/>
        <v>CC.1.2</v>
      </c>
      <c r="N55" s="145" t="s">
        <v>463</v>
      </c>
    </row>
    <row r="56" spans="2:14" s="34" customFormat="1" ht="48" customHeight="1">
      <c r="B56" s="26"/>
      <c r="C56" s="40" t="s">
        <v>85</v>
      </c>
      <c r="D56" s="42" t="s">
        <v>86</v>
      </c>
      <c r="E56" s="37" t="s">
        <v>7</v>
      </c>
      <c r="F56" s="37">
        <v>3</v>
      </c>
      <c r="G56" s="43"/>
      <c r="H56" s="39"/>
      <c r="J56" s="39" t="str">
        <f t="shared" si="2"/>
        <v>CC.1.3</v>
      </c>
      <c r="K56" s="145" t="s">
        <v>465</v>
      </c>
      <c r="M56" s="70" t="str">
        <f t="shared" si="1"/>
        <v>CC.1.3</v>
      </c>
      <c r="N56" s="145" t="s">
        <v>464</v>
      </c>
    </row>
    <row r="57" spans="2:14" s="34" customFormat="1" ht="36.75" customHeight="1">
      <c r="B57" s="44"/>
      <c r="C57" s="40" t="s">
        <v>87</v>
      </c>
      <c r="D57" s="39" t="s">
        <v>88</v>
      </c>
      <c r="E57" s="37" t="s">
        <v>1</v>
      </c>
      <c r="F57" s="37">
        <v>2</v>
      </c>
      <c r="G57" s="43"/>
      <c r="H57" s="39"/>
      <c r="J57" s="39" t="str">
        <f t="shared" si="2"/>
        <v>CC.1.4</v>
      </c>
      <c r="K57" s="145" t="s">
        <v>357</v>
      </c>
      <c r="M57" s="70" t="str">
        <f t="shared" si="1"/>
        <v>CC.1.4</v>
      </c>
      <c r="N57" s="145" t="s">
        <v>466</v>
      </c>
    </row>
    <row r="58" spans="2:14" s="34" customFormat="1" ht="20.100000000000001" customHeight="1">
      <c r="B58" s="178" t="s">
        <v>89</v>
      </c>
      <c r="C58" s="179"/>
      <c r="D58" s="217" t="s">
        <v>90</v>
      </c>
      <c r="E58" s="218"/>
      <c r="F58" s="35">
        <v>2.5</v>
      </c>
      <c r="G58" s="66">
        <f>+G59</f>
        <v>0</v>
      </c>
      <c r="H58" s="68" t="s">
        <v>262</v>
      </c>
      <c r="J58" s="138" t="str">
        <f>+B58</f>
        <v>CC.2</v>
      </c>
      <c r="K58" s="144" t="s">
        <v>90</v>
      </c>
      <c r="M58" s="138" t="str">
        <f t="shared" si="1"/>
        <v>CC.2</v>
      </c>
      <c r="N58" s="144" t="s">
        <v>90</v>
      </c>
    </row>
    <row r="59" spans="2:14" s="34" customFormat="1" ht="40.5" customHeight="1">
      <c r="B59" s="44"/>
      <c r="C59" s="40" t="s">
        <v>91</v>
      </c>
      <c r="D59" s="42" t="s">
        <v>92</v>
      </c>
      <c r="E59" s="37" t="s">
        <v>7</v>
      </c>
      <c r="F59" s="37">
        <v>2.5</v>
      </c>
      <c r="H59" s="39"/>
      <c r="J59" s="39" t="str">
        <f t="shared" si="2"/>
        <v>CC.2.1</v>
      </c>
      <c r="K59" s="145" t="s">
        <v>358</v>
      </c>
      <c r="M59" s="70" t="str">
        <f t="shared" si="1"/>
        <v>CC.2.1</v>
      </c>
      <c r="N59" s="145" t="s">
        <v>467</v>
      </c>
    </row>
    <row r="60" spans="2:14" s="34" customFormat="1" ht="20.100000000000001" customHeight="1">
      <c r="B60" s="195" t="s">
        <v>93</v>
      </c>
      <c r="C60" s="196"/>
      <c r="D60" s="211" t="s">
        <v>94</v>
      </c>
      <c r="E60" s="212"/>
      <c r="F60" s="35">
        <v>1</v>
      </c>
      <c r="G60" s="66">
        <f>+G61+G62+G63+G64</f>
        <v>0</v>
      </c>
      <c r="H60" s="68" t="s">
        <v>262</v>
      </c>
      <c r="J60" s="138" t="str">
        <f>+B60</f>
        <v>CC.3</v>
      </c>
      <c r="K60" s="144" t="str">
        <f>+D60</f>
        <v>Reutilización, reciclado o reducción de residuos</v>
      </c>
      <c r="M60" s="138" t="str">
        <f t="shared" si="1"/>
        <v>CC.3</v>
      </c>
      <c r="N60" s="140" t="str">
        <f>+K60</f>
        <v>Reutilización, reciclado o reducción de residuos</v>
      </c>
    </row>
    <row r="61" spans="2:14" s="34" customFormat="1" ht="29.25" customHeight="1">
      <c r="B61" s="44"/>
      <c r="C61" s="40" t="s">
        <v>95</v>
      </c>
      <c r="D61" s="42" t="s">
        <v>96</v>
      </c>
      <c r="E61" s="37" t="s">
        <v>7</v>
      </c>
      <c r="F61" s="37">
        <v>0.5</v>
      </c>
      <c r="G61" s="39"/>
      <c r="H61" s="39"/>
      <c r="J61" s="39" t="str">
        <f t="shared" si="2"/>
        <v>CC.3.1</v>
      </c>
      <c r="K61" s="148" t="s">
        <v>424</v>
      </c>
      <c r="M61" s="70" t="str">
        <f t="shared" si="1"/>
        <v>CC.3.1</v>
      </c>
      <c r="N61" s="142" t="s">
        <v>468</v>
      </c>
    </row>
    <row r="62" spans="2:14" s="34" customFormat="1" ht="44.25" customHeight="1">
      <c r="B62" s="44"/>
      <c r="C62" s="40" t="s">
        <v>97</v>
      </c>
      <c r="D62" s="42" t="s">
        <v>98</v>
      </c>
      <c r="E62" s="37" t="s">
        <v>7</v>
      </c>
      <c r="F62" s="37">
        <v>0.5</v>
      </c>
      <c r="G62" s="39"/>
      <c r="H62" s="39"/>
      <c r="J62" s="39" t="str">
        <f t="shared" si="2"/>
        <v>CC.3.2</v>
      </c>
      <c r="K62" s="148" t="s">
        <v>424</v>
      </c>
      <c r="M62" s="70" t="str">
        <f t="shared" si="1"/>
        <v>CC.3.2</v>
      </c>
      <c r="N62" s="147" t="s">
        <v>469</v>
      </c>
    </row>
    <row r="63" spans="2:14" s="34" customFormat="1" ht="44.25" customHeight="1">
      <c r="B63" s="44"/>
      <c r="C63" s="40" t="s">
        <v>99</v>
      </c>
      <c r="D63" s="42" t="s">
        <v>100</v>
      </c>
      <c r="E63" s="37" t="s">
        <v>7</v>
      </c>
      <c r="F63" s="37">
        <v>0.5</v>
      </c>
      <c r="G63" s="39"/>
      <c r="H63" s="39"/>
      <c r="J63" s="39" t="str">
        <f t="shared" si="2"/>
        <v>CC.3.3</v>
      </c>
      <c r="K63" s="148" t="s">
        <v>425</v>
      </c>
      <c r="M63" s="70" t="str">
        <f t="shared" si="1"/>
        <v>CC.3.3</v>
      </c>
      <c r="N63" s="142" t="s">
        <v>470</v>
      </c>
    </row>
    <row r="64" spans="2:14" s="34" customFormat="1" ht="105" customHeight="1">
      <c r="B64" s="44"/>
      <c r="C64" s="40" t="s">
        <v>101</v>
      </c>
      <c r="D64" s="42" t="s">
        <v>102</v>
      </c>
      <c r="E64" s="37" t="s">
        <v>7</v>
      </c>
      <c r="F64" s="37">
        <v>0.25</v>
      </c>
      <c r="G64" s="39"/>
      <c r="H64" s="39"/>
      <c r="J64" s="39" t="str">
        <f t="shared" si="2"/>
        <v>CC.3.4</v>
      </c>
      <c r="K64" s="148" t="s">
        <v>426</v>
      </c>
      <c r="M64" s="70" t="str">
        <f t="shared" si="1"/>
        <v>CC.3.4</v>
      </c>
      <c r="N64" s="147" t="s">
        <v>471</v>
      </c>
    </row>
    <row r="65" spans="2:14" s="34" customFormat="1" ht="20.100000000000001" customHeight="1">
      <c r="B65" s="178" t="s">
        <v>103</v>
      </c>
      <c r="C65" s="179"/>
      <c r="D65" s="217" t="s">
        <v>104</v>
      </c>
      <c r="E65" s="218"/>
      <c r="F65" s="45">
        <v>3</v>
      </c>
      <c r="G65" s="68">
        <f>+G66+G67+G68+G69+G70</f>
        <v>0</v>
      </c>
      <c r="H65" s="68" t="s">
        <v>262</v>
      </c>
      <c r="J65" s="138" t="str">
        <f>+B65</f>
        <v>CC.10</v>
      </c>
      <c r="K65" s="144" t="str">
        <f>+D65</f>
        <v>Promoción de la producción sostenible y ecológica</v>
      </c>
      <c r="M65" s="138" t="str">
        <f t="shared" si="1"/>
        <v>CC.10</v>
      </c>
      <c r="N65" s="140" t="str">
        <f>+K65</f>
        <v>Promoción de la producción sostenible y ecológica</v>
      </c>
    </row>
    <row r="66" spans="2:14" s="21" customFormat="1" ht="27.2" customHeight="1">
      <c r="B66" s="26"/>
      <c r="C66" s="46" t="s">
        <v>105</v>
      </c>
      <c r="D66" s="47" t="s">
        <v>106</v>
      </c>
      <c r="E66" s="29" t="s">
        <v>7</v>
      </c>
      <c r="F66" s="48">
        <v>1</v>
      </c>
      <c r="G66" s="42"/>
      <c r="H66" s="39"/>
      <c r="J66" s="39" t="str">
        <f t="shared" si="2"/>
        <v>CC.10.1</v>
      </c>
      <c r="K66" s="149" t="s">
        <v>431</v>
      </c>
      <c r="M66" s="70" t="str">
        <f t="shared" si="1"/>
        <v>CC.10.1</v>
      </c>
      <c r="N66" s="149" t="s">
        <v>504</v>
      </c>
    </row>
    <row r="67" spans="2:14" s="34" customFormat="1" ht="31.5" customHeight="1">
      <c r="B67" s="44"/>
      <c r="C67" s="40" t="s">
        <v>107</v>
      </c>
      <c r="D67" s="42" t="s">
        <v>108</v>
      </c>
      <c r="E67" s="37" t="s">
        <v>7</v>
      </c>
      <c r="F67" s="49">
        <v>0.5</v>
      </c>
      <c r="G67" s="39"/>
      <c r="H67" s="39"/>
      <c r="J67" s="39" t="str">
        <f t="shared" si="2"/>
        <v>CC.10.2</v>
      </c>
      <c r="K67" s="149" t="s">
        <v>431</v>
      </c>
      <c r="M67" s="70" t="str">
        <f t="shared" si="1"/>
        <v>CC.10.2</v>
      </c>
      <c r="N67" s="149" t="s">
        <v>504</v>
      </c>
    </row>
    <row r="68" spans="2:14" s="34" customFormat="1" ht="45" customHeight="1">
      <c r="B68" s="44"/>
      <c r="C68" s="40" t="s">
        <v>109</v>
      </c>
      <c r="D68" s="42" t="s">
        <v>110</v>
      </c>
      <c r="E68" s="37" t="s">
        <v>7</v>
      </c>
      <c r="F68" s="49">
        <v>1</v>
      </c>
      <c r="G68" s="39"/>
      <c r="H68" s="39"/>
      <c r="J68" s="39" t="str">
        <f t="shared" si="2"/>
        <v>CC.10.3</v>
      </c>
      <c r="K68" s="149" t="s">
        <v>432</v>
      </c>
      <c r="M68" s="70" t="str">
        <f t="shared" si="1"/>
        <v>CC.10.3</v>
      </c>
      <c r="N68" s="149" t="s">
        <v>432</v>
      </c>
    </row>
    <row r="69" spans="2:14" s="34" customFormat="1" ht="44.25" customHeight="1">
      <c r="B69" s="44"/>
      <c r="C69" s="40" t="s">
        <v>111</v>
      </c>
      <c r="D69" s="42" t="s">
        <v>112</v>
      </c>
      <c r="E69" s="37" t="s">
        <v>7</v>
      </c>
      <c r="F69" s="49">
        <v>0.5</v>
      </c>
      <c r="G69" s="39"/>
      <c r="H69" s="39"/>
      <c r="J69" s="39" t="str">
        <f t="shared" si="2"/>
        <v>CC.10.4</v>
      </c>
      <c r="K69" s="149" t="s">
        <v>433</v>
      </c>
      <c r="M69" s="70" t="str">
        <f t="shared" si="1"/>
        <v>CC.10.4</v>
      </c>
      <c r="N69" s="149" t="s">
        <v>433</v>
      </c>
    </row>
    <row r="70" spans="2:14" s="34" customFormat="1" ht="48" customHeight="1">
      <c r="B70" s="44"/>
      <c r="C70" s="40" t="s">
        <v>113</v>
      </c>
      <c r="D70" s="42" t="s">
        <v>114</v>
      </c>
      <c r="E70" s="37" t="s">
        <v>7</v>
      </c>
      <c r="F70" s="49">
        <v>1</v>
      </c>
      <c r="G70" s="39"/>
      <c r="H70" s="39"/>
      <c r="J70" s="39" t="str">
        <f t="shared" si="2"/>
        <v>CC.10.5</v>
      </c>
      <c r="K70" s="149" t="s">
        <v>434</v>
      </c>
      <c r="M70" s="70" t="str">
        <f t="shared" si="1"/>
        <v>CC.10.5</v>
      </c>
      <c r="N70" s="149" t="s">
        <v>434</v>
      </c>
    </row>
    <row r="71" spans="2:14" s="34" customFormat="1" ht="31.5" customHeight="1">
      <c r="B71" s="168" t="s">
        <v>0</v>
      </c>
      <c r="C71" s="169"/>
      <c r="D71" s="203" t="s">
        <v>270</v>
      </c>
      <c r="E71" s="204"/>
      <c r="F71" s="23" t="s">
        <v>257</v>
      </c>
      <c r="G71" s="66" t="s">
        <v>259</v>
      </c>
      <c r="H71" s="219" t="s">
        <v>262</v>
      </c>
      <c r="J71" s="138" t="str">
        <f>+B71</f>
        <v>Código</v>
      </c>
      <c r="K71" s="146" t="str">
        <f>+D71</f>
        <v>6. EMPLEO</v>
      </c>
      <c r="M71" s="138" t="str">
        <f t="shared" si="1"/>
        <v>Código</v>
      </c>
      <c r="N71" s="140" t="str">
        <f>+K71</f>
        <v>6. EMPLEO</v>
      </c>
    </row>
    <row r="72" spans="2:14" s="34" customFormat="1" ht="20.100000000000001" customHeight="1">
      <c r="B72" s="178" t="s">
        <v>115</v>
      </c>
      <c r="C72" s="179"/>
      <c r="D72" s="213" t="s">
        <v>116</v>
      </c>
      <c r="E72" s="214"/>
      <c r="F72" s="35">
        <v>3</v>
      </c>
      <c r="G72" s="68">
        <v>0</v>
      </c>
      <c r="H72" s="220"/>
      <c r="J72" s="138" t="str">
        <f>+B72</f>
        <v>PE.1</v>
      </c>
      <c r="K72" s="146" t="str">
        <f>+D72</f>
        <v>Creación de empleo por cuenta propia asociado a una operación</v>
      </c>
      <c r="M72" s="138" t="str">
        <f t="shared" si="1"/>
        <v>PE.1</v>
      </c>
      <c r="N72" s="140" t="str">
        <f>+K72</f>
        <v>Creación de empleo por cuenta propia asociado a una operación</v>
      </c>
    </row>
    <row r="73" spans="2:14" s="34" customFormat="1" ht="20.100000000000001" customHeight="1">
      <c r="B73" s="44"/>
      <c r="C73" s="40" t="s">
        <v>117</v>
      </c>
      <c r="D73" s="42" t="s">
        <v>118</v>
      </c>
      <c r="E73" s="37" t="s">
        <v>1</v>
      </c>
      <c r="F73" s="37">
        <v>2</v>
      </c>
      <c r="G73" s="39"/>
      <c r="H73" s="39"/>
      <c r="J73" s="39" t="str">
        <f t="shared" si="2"/>
        <v>PE.1.1</v>
      </c>
      <c r="K73" s="145" t="s">
        <v>359</v>
      </c>
      <c r="M73" s="70" t="str">
        <f t="shared" ref="M73:M136" si="3">+J73</f>
        <v>PE.1.1</v>
      </c>
      <c r="N73" s="163" t="s">
        <v>472</v>
      </c>
    </row>
    <row r="74" spans="2:14" s="34" customFormat="1" ht="20.100000000000001" customHeight="1">
      <c r="B74" s="44"/>
      <c r="C74" s="40" t="s">
        <v>119</v>
      </c>
      <c r="D74" s="42" t="s">
        <v>313</v>
      </c>
      <c r="E74" s="37" t="s">
        <v>120</v>
      </c>
      <c r="F74" s="37">
        <v>2.25</v>
      </c>
      <c r="G74" s="39"/>
      <c r="H74" s="39"/>
      <c r="J74" s="39" t="str">
        <f t="shared" si="2"/>
        <v>PE.1.1.1</v>
      </c>
      <c r="K74" s="145" t="s">
        <v>360</v>
      </c>
      <c r="M74" s="70" t="str">
        <f t="shared" si="3"/>
        <v>PE.1.1.1</v>
      </c>
      <c r="N74" s="164"/>
    </row>
    <row r="75" spans="2:14" s="34" customFormat="1" ht="30" customHeight="1">
      <c r="B75" s="44"/>
      <c r="C75" s="40" t="s">
        <v>121</v>
      </c>
      <c r="D75" s="42" t="s">
        <v>314</v>
      </c>
      <c r="E75" s="37" t="s">
        <v>1</v>
      </c>
      <c r="F75" s="37">
        <v>2.75</v>
      </c>
      <c r="G75" s="39"/>
      <c r="H75" s="39"/>
      <c r="J75" s="39" t="str">
        <f t="shared" ref="J75:J138" si="4">+C75</f>
        <v>PE.1.1.2</v>
      </c>
      <c r="K75" s="145" t="s">
        <v>361</v>
      </c>
      <c r="M75" s="70" t="str">
        <f t="shared" si="3"/>
        <v>PE.1.1.2</v>
      </c>
      <c r="N75" s="164"/>
    </row>
    <row r="76" spans="2:14" s="34" customFormat="1" ht="20.100000000000001" customHeight="1">
      <c r="B76" s="44"/>
      <c r="C76" s="40" t="s">
        <v>122</v>
      </c>
      <c r="D76" s="42" t="s">
        <v>315</v>
      </c>
      <c r="E76" s="37" t="s">
        <v>7</v>
      </c>
      <c r="F76" s="37">
        <v>0.5</v>
      </c>
      <c r="G76" s="39"/>
      <c r="H76" s="39"/>
      <c r="J76" s="39" t="str">
        <f t="shared" si="4"/>
        <v>PE.1.2</v>
      </c>
      <c r="K76" s="145" t="s">
        <v>362</v>
      </c>
      <c r="M76" s="70" t="str">
        <f t="shared" si="3"/>
        <v>PE.1.2</v>
      </c>
      <c r="N76" s="164"/>
    </row>
    <row r="77" spans="2:14" s="34" customFormat="1" ht="20.100000000000001" customHeight="1">
      <c r="B77" s="44"/>
      <c r="C77" s="40" t="s">
        <v>123</v>
      </c>
      <c r="D77" s="42" t="s">
        <v>316</v>
      </c>
      <c r="E77" s="37" t="s">
        <v>124</v>
      </c>
      <c r="F77" s="37">
        <v>3</v>
      </c>
      <c r="G77" s="39"/>
      <c r="H77" s="39"/>
      <c r="J77" s="39" t="str">
        <f t="shared" si="4"/>
        <v>PE.1.2.1</v>
      </c>
      <c r="K77" s="145" t="s">
        <v>360</v>
      </c>
      <c r="M77" s="70" t="str">
        <f t="shared" si="3"/>
        <v>PE.1.2.1</v>
      </c>
      <c r="N77" s="164"/>
    </row>
    <row r="78" spans="2:14" s="34" customFormat="1" ht="20.100000000000001" customHeight="1">
      <c r="B78" s="44"/>
      <c r="C78" s="40" t="s">
        <v>125</v>
      </c>
      <c r="D78" s="42" t="s">
        <v>126</v>
      </c>
      <c r="E78" s="37" t="s">
        <v>7</v>
      </c>
      <c r="F78" s="37">
        <v>0.75</v>
      </c>
      <c r="G78" s="39"/>
      <c r="H78" s="39"/>
      <c r="J78" s="39" t="str">
        <f t="shared" si="4"/>
        <v>PE.1.3</v>
      </c>
      <c r="K78" s="145" t="s">
        <v>363</v>
      </c>
      <c r="M78" s="70" t="str">
        <f t="shared" si="3"/>
        <v>PE.1.3</v>
      </c>
      <c r="N78" s="164"/>
    </row>
    <row r="79" spans="2:14" s="34" customFormat="1" ht="20.100000000000001" customHeight="1">
      <c r="B79" s="44"/>
      <c r="C79" s="40" t="s">
        <v>127</v>
      </c>
      <c r="D79" s="42" t="s">
        <v>317</v>
      </c>
      <c r="E79" s="37" t="s">
        <v>124</v>
      </c>
      <c r="F79" s="37">
        <v>3</v>
      </c>
      <c r="G79" s="39"/>
      <c r="H79" s="39"/>
      <c r="J79" s="39" t="str">
        <f t="shared" si="4"/>
        <v>PE.1.3.1.</v>
      </c>
      <c r="K79" s="145" t="s">
        <v>360</v>
      </c>
      <c r="M79" s="70" t="str">
        <f t="shared" si="3"/>
        <v>PE.1.3.1.</v>
      </c>
      <c r="N79" s="164"/>
    </row>
    <row r="80" spans="2:14" s="34" customFormat="1" ht="30" customHeight="1">
      <c r="B80" s="44"/>
      <c r="C80" s="40" t="s">
        <v>128</v>
      </c>
      <c r="D80" s="42" t="s">
        <v>129</v>
      </c>
      <c r="E80" s="37" t="s">
        <v>130</v>
      </c>
      <c r="F80" s="37">
        <v>0.25</v>
      </c>
      <c r="G80" s="39"/>
      <c r="H80" s="39"/>
      <c r="J80" s="39" t="str">
        <f t="shared" si="4"/>
        <v>PE.1.4</v>
      </c>
      <c r="K80" s="145" t="s">
        <v>364</v>
      </c>
      <c r="M80" s="70" t="str">
        <f t="shared" si="3"/>
        <v>PE.1.4</v>
      </c>
      <c r="N80" s="164"/>
    </row>
    <row r="81" spans="2:14" s="34" customFormat="1" ht="30" customHeight="1">
      <c r="B81" s="44"/>
      <c r="C81" s="40" t="s">
        <v>131</v>
      </c>
      <c r="D81" s="42" t="s">
        <v>132</v>
      </c>
      <c r="E81" s="37" t="s">
        <v>124</v>
      </c>
      <c r="F81" s="37">
        <v>3</v>
      </c>
      <c r="G81" s="39"/>
      <c r="H81" s="39"/>
      <c r="J81" s="39" t="str">
        <f t="shared" si="4"/>
        <v>PE.1.4.1</v>
      </c>
      <c r="K81" s="145" t="s">
        <v>365</v>
      </c>
      <c r="M81" s="70" t="str">
        <f t="shared" si="3"/>
        <v>PE.1.4.1</v>
      </c>
      <c r="N81" s="165"/>
    </row>
    <row r="82" spans="2:14" s="34" customFormat="1" ht="44.25" customHeight="1">
      <c r="B82" s="44"/>
      <c r="C82" s="40" t="s">
        <v>446</v>
      </c>
      <c r="D82" s="42" t="s">
        <v>449</v>
      </c>
      <c r="E82" s="37" t="s">
        <v>1</v>
      </c>
      <c r="F82" s="37">
        <v>3</v>
      </c>
      <c r="G82" s="39"/>
      <c r="H82" s="39"/>
      <c r="J82" s="39" t="str">
        <f t="shared" si="4"/>
        <v>P.E. 1.5</v>
      </c>
      <c r="K82" s="145" t="s">
        <v>447</v>
      </c>
      <c r="M82" s="70" t="str">
        <f t="shared" si="3"/>
        <v>P.E. 1.5</v>
      </c>
      <c r="N82" s="163" t="s">
        <v>473</v>
      </c>
    </row>
    <row r="83" spans="2:14" s="34" customFormat="1" ht="48.75" customHeight="1">
      <c r="B83" s="44"/>
      <c r="C83" s="40" t="s">
        <v>448</v>
      </c>
      <c r="D83" s="42" t="s">
        <v>450</v>
      </c>
      <c r="E83" s="37" t="s">
        <v>1</v>
      </c>
      <c r="F83" s="37">
        <v>3</v>
      </c>
      <c r="G83" s="39"/>
      <c r="H83" s="39"/>
      <c r="J83" s="39" t="str">
        <f t="shared" si="4"/>
        <v>P.E. 1.6</v>
      </c>
      <c r="K83" s="145" t="s">
        <v>447</v>
      </c>
      <c r="M83" s="70" t="str">
        <f t="shared" si="3"/>
        <v>P.E. 1.6</v>
      </c>
      <c r="N83" s="165"/>
    </row>
    <row r="84" spans="2:14" s="34" customFormat="1" ht="24.75" customHeight="1">
      <c r="B84" s="199" t="s">
        <v>133</v>
      </c>
      <c r="C84" s="200"/>
      <c r="D84" s="213" t="s">
        <v>134</v>
      </c>
      <c r="E84" s="214"/>
      <c r="F84" s="50">
        <v>5</v>
      </c>
      <c r="G84" s="66">
        <v>0</v>
      </c>
      <c r="H84" s="68" t="s">
        <v>262</v>
      </c>
      <c r="J84" s="138" t="str">
        <f>+B84</f>
        <v>PE.2</v>
      </c>
      <c r="K84" s="146" t="str">
        <f>+D84</f>
        <v>Creación de empleo por cuenta ajena asociado a una operación</v>
      </c>
      <c r="M84" s="138" t="str">
        <f t="shared" si="3"/>
        <v>PE.2</v>
      </c>
      <c r="N84" s="140" t="str">
        <f>+K84</f>
        <v>Creación de empleo por cuenta ajena asociado a una operación</v>
      </c>
    </row>
    <row r="85" spans="2:14" s="34" customFormat="1" ht="30" customHeight="1">
      <c r="B85" s="44"/>
      <c r="C85" s="40" t="s">
        <v>135</v>
      </c>
      <c r="D85" s="42" t="s">
        <v>136</v>
      </c>
      <c r="E85" s="37" t="s">
        <v>1</v>
      </c>
      <c r="F85" s="37">
        <v>3.5</v>
      </c>
      <c r="G85" s="43"/>
      <c r="H85" s="39"/>
      <c r="J85" s="39" t="str">
        <f t="shared" si="4"/>
        <v>PE 2.1</v>
      </c>
      <c r="K85" s="145" t="s">
        <v>366</v>
      </c>
      <c r="M85" s="70" t="str">
        <f t="shared" si="3"/>
        <v>PE 2.1</v>
      </c>
      <c r="N85" s="163" t="s">
        <v>474</v>
      </c>
    </row>
    <row r="86" spans="2:14" s="34" customFormat="1" ht="30" customHeight="1">
      <c r="B86" s="44"/>
      <c r="C86" s="40" t="s">
        <v>137</v>
      </c>
      <c r="D86" s="42" t="s">
        <v>318</v>
      </c>
      <c r="E86" s="37" t="s">
        <v>1</v>
      </c>
      <c r="F86" s="37">
        <v>4</v>
      </c>
      <c r="G86" s="43"/>
      <c r="H86" s="39"/>
      <c r="J86" s="39" t="str">
        <f t="shared" si="4"/>
        <v>PE 2.2</v>
      </c>
      <c r="K86" s="145" t="s">
        <v>367</v>
      </c>
      <c r="M86" s="70" t="str">
        <f t="shared" si="3"/>
        <v>PE 2.2</v>
      </c>
      <c r="N86" s="164"/>
    </row>
    <row r="87" spans="2:14" s="34" customFormat="1" ht="30" customHeight="1">
      <c r="B87" s="44"/>
      <c r="C87" s="40" t="s">
        <v>138</v>
      </c>
      <c r="D87" s="42" t="s">
        <v>319</v>
      </c>
      <c r="E87" s="37" t="s">
        <v>1</v>
      </c>
      <c r="F87" s="37" t="s">
        <v>256</v>
      </c>
      <c r="G87" s="43"/>
      <c r="H87" s="39"/>
      <c r="J87" s="39" t="str">
        <f t="shared" si="4"/>
        <v>PE 2.3</v>
      </c>
      <c r="K87" s="145" t="s">
        <v>368</v>
      </c>
      <c r="M87" s="70" t="str">
        <f t="shared" si="3"/>
        <v>PE 2.3</v>
      </c>
      <c r="N87" s="164"/>
    </row>
    <row r="88" spans="2:14" s="34" customFormat="1" ht="30" customHeight="1">
      <c r="B88" s="44"/>
      <c r="C88" s="40" t="s">
        <v>139</v>
      </c>
      <c r="D88" s="42" t="s">
        <v>320</v>
      </c>
      <c r="E88" s="37" t="s">
        <v>1</v>
      </c>
      <c r="F88" s="37">
        <v>5</v>
      </c>
      <c r="G88" s="43"/>
      <c r="H88" s="39"/>
      <c r="J88" s="39" t="str">
        <f t="shared" si="4"/>
        <v>PE 2.4</v>
      </c>
      <c r="K88" s="145" t="s">
        <v>366</v>
      </c>
      <c r="M88" s="70" t="str">
        <f t="shared" si="3"/>
        <v>PE 2.4</v>
      </c>
      <c r="N88" s="164"/>
    </row>
    <row r="89" spans="2:14" s="34" customFormat="1" ht="30" customHeight="1">
      <c r="B89" s="44"/>
      <c r="C89" s="40" t="s">
        <v>140</v>
      </c>
      <c r="D89" s="42" t="s">
        <v>141</v>
      </c>
      <c r="E89" s="37" t="s">
        <v>142</v>
      </c>
      <c r="F89" s="37">
        <v>0.25</v>
      </c>
      <c r="G89" s="43"/>
      <c r="H89" s="39"/>
      <c r="J89" s="39" t="str">
        <f t="shared" si="4"/>
        <v>PE 2.5</v>
      </c>
      <c r="K89" s="145" t="s">
        <v>367</v>
      </c>
      <c r="M89" s="70" t="str">
        <f t="shared" si="3"/>
        <v>PE 2.5</v>
      </c>
      <c r="N89" s="164"/>
    </row>
    <row r="90" spans="2:14" s="34" customFormat="1" ht="30" customHeight="1">
      <c r="B90" s="44"/>
      <c r="C90" s="40" t="s">
        <v>143</v>
      </c>
      <c r="D90" s="42" t="s">
        <v>321</v>
      </c>
      <c r="E90" s="37" t="s">
        <v>1</v>
      </c>
      <c r="F90" s="37">
        <v>5</v>
      </c>
      <c r="G90" s="43"/>
      <c r="H90" s="39"/>
      <c r="J90" s="39" t="str">
        <f t="shared" si="4"/>
        <v>PE 2.6</v>
      </c>
      <c r="K90" s="145" t="s">
        <v>366</v>
      </c>
      <c r="M90" s="70" t="str">
        <f t="shared" si="3"/>
        <v>PE 2.6</v>
      </c>
      <c r="N90" s="164"/>
    </row>
    <row r="91" spans="2:14" s="34" customFormat="1" ht="36.75" customHeight="1">
      <c r="B91" s="44"/>
      <c r="C91" s="40" t="s">
        <v>144</v>
      </c>
      <c r="D91" s="42" t="s">
        <v>322</v>
      </c>
      <c r="E91" s="37" t="s">
        <v>142</v>
      </c>
      <c r="F91" s="37">
        <v>0.25</v>
      </c>
      <c r="G91" s="43"/>
      <c r="H91" s="39"/>
      <c r="J91" s="39" t="str">
        <f t="shared" si="4"/>
        <v>PE 2.7</v>
      </c>
      <c r="K91" s="145" t="s">
        <v>367</v>
      </c>
      <c r="M91" s="70" t="str">
        <f t="shared" si="3"/>
        <v>PE 2.7</v>
      </c>
      <c r="N91" s="164"/>
    </row>
    <row r="92" spans="2:14" s="34" customFormat="1" ht="45.75" customHeight="1">
      <c r="B92" s="44"/>
      <c r="C92" s="40" t="s">
        <v>145</v>
      </c>
      <c r="D92" s="42" t="s">
        <v>323</v>
      </c>
      <c r="E92" s="37" t="s">
        <v>1</v>
      </c>
      <c r="F92" s="37">
        <v>5</v>
      </c>
      <c r="G92" s="43"/>
      <c r="H92" s="39"/>
      <c r="J92" s="39" t="str">
        <f t="shared" si="4"/>
        <v>PE 2.8</v>
      </c>
      <c r="K92" s="145" t="s">
        <v>369</v>
      </c>
      <c r="M92" s="70" t="str">
        <f t="shared" si="3"/>
        <v>PE 2.8</v>
      </c>
      <c r="N92" s="164"/>
    </row>
    <row r="93" spans="2:14" s="34" customFormat="1" ht="45.75" customHeight="1">
      <c r="B93" s="44"/>
      <c r="C93" s="40" t="s">
        <v>146</v>
      </c>
      <c r="D93" s="42" t="s">
        <v>324</v>
      </c>
      <c r="E93" s="37" t="s">
        <v>142</v>
      </c>
      <c r="F93" s="37">
        <v>1</v>
      </c>
      <c r="G93" s="43"/>
      <c r="H93" s="39"/>
      <c r="J93" s="39" t="str">
        <f t="shared" si="4"/>
        <v>PE 2.9</v>
      </c>
      <c r="K93" s="145" t="s">
        <v>370</v>
      </c>
      <c r="M93" s="70" t="str">
        <f t="shared" si="3"/>
        <v>PE 2.9</v>
      </c>
      <c r="N93" s="164"/>
    </row>
    <row r="94" spans="2:14" s="34" customFormat="1" ht="30" customHeight="1">
      <c r="B94" s="44"/>
      <c r="C94" s="40" t="s">
        <v>147</v>
      </c>
      <c r="D94" s="42" t="s">
        <v>325</v>
      </c>
      <c r="E94" s="37" t="s">
        <v>1</v>
      </c>
      <c r="F94" s="37">
        <v>5</v>
      </c>
      <c r="G94" s="43"/>
      <c r="H94" s="39"/>
      <c r="J94" s="39" t="str">
        <f t="shared" si="4"/>
        <v>PE 2.10</v>
      </c>
      <c r="K94" s="145" t="s">
        <v>371</v>
      </c>
      <c r="M94" s="70" t="str">
        <f t="shared" si="3"/>
        <v>PE 2.10</v>
      </c>
      <c r="N94" s="164"/>
    </row>
    <row r="95" spans="2:14" s="34" customFormat="1" ht="30" customHeight="1">
      <c r="B95" s="44"/>
      <c r="C95" s="40" t="s">
        <v>148</v>
      </c>
      <c r="D95" s="42" t="s">
        <v>326</v>
      </c>
      <c r="E95" s="37" t="s">
        <v>142</v>
      </c>
      <c r="F95" s="37">
        <v>0.25</v>
      </c>
      <c r="G95" s="43"/>
      <c r="H95" s="39"/>
      <c r="J95" s="39" t="str">
        <f t="shared" si="4"/>
        <v>PE 2.11</v>
      </c>
      <c r="K95" s="145" t="s">
        <v>372</v>
      </c>
      <c r="M95" s="70" t="str">
        <f t="shared" si="3"/>
        <v>PE 2.11</v>
      </c>
      <c r="N95" s="164"/>
    </row>
    <row r="96" spans="2:14" s="34" customFormat="1" ht="30" customHeight="1">
      <c r="B96" s="44"/>
      <c r="C96" s="40" t="s">
        <v>149</v>
      </c>
      <c r="D96" s="42" t="s">
        <v>327</v>
      </c>
      <c r="E96" s="37" t="s">
        <v>7</v>
      </c>
      <c r="F96" s="37">
        <v>0.25</v>
      </c>
      <c r="G96" s="43"/>
      <c r="H96" s="39"/>
      <c r="J96" s="39" t="str">
        <f t="shared" si="4"/>
        <v>PE 2.12</v>
      </c>
      <c r="K96" s="145" t="s">
        <v>366</v>
      </c>
      <c r="M96" s="70" t="str">
        <f t="shared" si="3"/>
        <v>PE 2.12</v>
      </c>
      <c r="N96" s="164"/>
    </row>
    <row r="97" spans="2:14" s="34" customFormat="1" ht="39.75" customHeight="1">
      <c r="B97" s="44"/>
      <c r="C97" s="40" t="s">
        <v>150</v>
      </c>
      <c r="D97" s="42" t="s">
        <v>328</v>
      </c>
      <c r="E97" s="37" t="s">
        <v>142</v>
      </c>
      <c r="F97" s="37">
        <v>0.25</v>
      </c>
      <c r="G97" s="43"/>
      <c r="H97" s="39"/>
      <c r="J97" s="39" t="str">
        <f t="shared" si="4"/>
        <v>PE 2.13</v>
      </c>
      <c r="K97" s="145" t="s">
        <v>372</v>
      </c>
      <c r="M97" s="70" t="str">
        <f t="shared" si="3"/>
        <v>PE 2.13</v>
      </c>
      <c r="N97" s="164"/>
    </row>
    <row r="98" spans="2:14" s="34" customFormat="1" ht="39.75" customHeight="1">
      <c r="B98" s="44"/>
      <c r="C98" s="40" t="s">
        <v>151</v>
      </c>
      <c r="D98" s="42" t="s">
        <v>329</v>
      </c>
      <c r="E98" s="37" t="s">
        <v>7</v>
      </c>
      <c r="F98" s="37">
        <v>0.25</v>
      </c>
      <c r="G98" s="43"/>
      <c r="H98" s="39"/>
      <c r="J98" s="39" t="str">
        <f t="shared" si="4"/>
        <v>PE 2.14</v>
      </c>
      <c r="K98" s="145" t="s">
        <v>370</v>
      </c>
      <c r="M98" s="70" t="str">
        <f t="shared" si="3"/>
        <v>PE 2.14</v>
      </c>
      <c r="N98" s="164"/>
    </row>
    <row r="99" spans="2:14" s="34" customFormat="1" ht="39.75" customHeight="1">
      <c r="B99" s="44"/>
      <c r="C99" s="40" t="s">
        <v>152</v>
      </c>
      <c r="D99" s="42" t="s">
        <v>330</v>
      </c>
      <c r="E99" s="37" t="s">
        <v>142</v>
      </c>
      <c r="F99" s="37">
        <v>0.25</v>
      </c>
      <c r="G99" s="43"/>
      <c r="H99" s="39"/>
      <c r="J99" s="39" t="str">
        <f t="shared" si="4"/>
        <v>PE 2.15</v>
      </c>
      <c r="K99" s="145" t="s">
        <v>369</v>
      </c>
      <c r="M99" s="70" t="str">
        <f t="shared" si="3"/>
        <v>PE 2.15</v>
      </c>
      <c r="N99" s="165"/>
    </row>
    <row r="100" spans="2:14" s="34" customFormat="1" ht="30" customHeight="1">
      <c r="B100" s="44"/>
      <c r="C100" s="51" t="s">
        <v>153</v>
      </c>
      <c r="D100" s="213" t="s">
        <v>154</v>
      </c>
      <c r="E100" s="214"/>
      <c r="F100" s="35">
        <v>2</v>
      </c>
      <c r="G100" s="66">
        <v>0</v>
      </c>
      <c r="H100" s="68" t="s">
        <v>262</v>
      </c>
      <c r="J100" s="138" t="str">
        <f t="shared" si="4"/>
        <v>PE.3</v>
      </c>
      <c r="K100" s="146" t="str">
        <f>+D100</f>
        <v xml:space="preserve"> Mejora o consolidación de empleo previamente existente</v>
      </c>
      <c r="M100" s="138" t="str">
        <f t="shared" si="3"/>
        <v>PE.3</v>
      </c>
      <c r="N100" s="140" t="str">
        <f>+K100</f>
        <v xml:space="preserve"> Mejora o consolidación de empleo previamente existente</v>
      </c>
    </row>
    <row r="101" spans="2:14" s="34" customFormat="1" ht="30" customHeight="1">
      <c r="B101" s="44"/>
      <c r="C101" s="40" t="s">
        <v>155</v>
      </c>
      <c r="D101" s="42" t="s">
        <v>156</v>
      </c>
      <c r="E101" s="37" t="s">
        <v>1</v>
      </c>
      <c r="F101" s="37">
        <v>1</v>
      </c>
      <c r="H101" s="39"/>
      <c r="J101" s="39" t="str">
        <f t="shared" si="4"/>
        <v>PE 3.1</v>
      </c>
      <c r="K101" s="157" t="s">
        <v>475</v>
      </c>
      <c r="M101" s="70" t="str">
        <f t="shared" si="3"/>
        <v>PE 3.1</v>
      </c>
      <c r="N101" s="161" t="s">
        <v>476</v>
      </c>
    </row>
    <row r="102" spans="2:14" s="34" customFormat="1" ht="30" customHeight="1">
      <c r="B102" s="44"/>
      <c r="C102" s="40" t="s">
        <v>157</v>
      </c>
      <c r="D102" s="42" t="s">
        <v>158</v>
      </c>
      <c r="E102" s="37" t="s">
        <v>1</v>
      </c>
      <c r="F102" s="37">
        <v>1.5</v>
      </c>
      <c r="H102" s="39"/>
      <c r="J102" s="39" t="str">
        <f t="shared" si="4"/>
        <v>PE 3.2</v>
      </c>
      <c r="K102" s="157" t="s">
        <v>475</v>
      </c>
      <c r="M102" s="70" t="str">
        <f t="shared" si="3"/>
        <v>PE 3.2</v>
      </c>
      <c r="N102" s="162"/>
    </row>
    <row r="103" spans="2:14" s="34" customFormat="1" ht="30" customHeight="1">
      <c r="B103" s="44"/>
      <c r="C103" s="40" t="s">
        <v>159</v>
      </c>
      <c r="D103" s="42" t="s">
        <v>160</v>
      </c>
      <c r="E103" s="37" t="s">
        <v>142</v>
      </c>
      <c r="F103" s="37">
        <v>0.5</v>
      </c>
      <c r="H103" s="39"/>
      <c r="J103" s="39" t="str">
        <f t="shared" si="4"/>
        <v>PE 3.3</v>
      </c>
      <c r="K103" s="157" t="s">
        <v>475</v>
      </c>
      <c r="M103" s="70" t="str">
        <f t="shared" si="3"/>
        <v>PE 3.3</v>
      </c>
      <c r="N103" s="162"/>
    </row>
    <row r="104" spans="2:14" s="34" customFormat="1" ht="40.5" customHeight="1">
      <c r="B104" s="44"/>
      <c r="C104" s="40" t="s">
        <v>161</v>
      </c>
      <c r="D104" s="42" t="s">
        <v>162</v>
      </c>
      <c r="E104" s="37" t="s">
        <v>142</v>
      </c>
      <c r="F104" s="37">
        <v>0.5</v>
      </c>
      <c r="H104" s="39"/>
      <c r="J104" s="39" t="str">
        <f t="shared" si="4"/>
        <v>PE 3.4</v>
      </c>
      <c r="K104" s="157" t="s">
        <v>475</v>
      </c>
      <c r="M104" s="70" t="str">
        <f t="shared" si="3"/>
        <v>PE 3.4</v>
      </c>
      <c r="N104" s="162"/>
    </row>
    <row r="105" spans="2:14" s="34" customFormat="1" ht="30" customHeight="1">
      <c r="B105" s="178" t="s">
        <v>163</v>
      </c>
      <c r="C105" s="179"/>
      <c r="D105" s="213" t="s">
        <v>164</v>
      </c>
      <c r="E105" s="214"/>
      <c r="F105" s="52">
        <v>1</v>
      </c>
      <c r="G105" s="66">
        <v>0</v>
      </c>
      <c r="H105" s="68" t="s">
        <v>262</v>
      </c>
      <c r="J105" s="138" t="str">
        <f>+B105</f>
        <v>PE.4</v>
      </c>
      <c r="K105" s="146" t="str">
        <f>+D105</f>
        <v>Eficacia subvención</v>
      </c>
      <c r="M105" s="138" t="str">
        <f t="shared" si="3"/>
        <v>PE.4</v>
      </c>
      <c r="N105" s="140" t="str">
        <f>+K105</f>
        <v>Eficacia subvención</v>
      </c>
    </row>
    <row r="106" spans="2:14" s="34" customFormat="1" ht="20.100000000000001" customHeight="1">
      <c r="B106" s="44"/>
      <c r="C106" s="40" t="s">
        <v>165</v>
      </c>
      <c r="D106" s="42" t="s">
        <v>166</v>
      </c>
      <c r="E106" s="37" t="s">
        <v>1</v>
      </c>
      <c r="F106" s="37">
        <v>1</v>
      </c>
      <c r="H106" s="39"/>
      <c r="J106" s="39" t="str">
        <f t="shared" si="4"/>
        <v>PE.4.1</v>
      </c>
      <c r="K106" s="145" t="s">
        <v>427</v>
      </c>
      <c r="M106" s="70" t="str">
        <f t="shared" si="3"/>
        <v>PE.4.1</v>
      </c>
      <c r="N106" s="163" t="s">
        <v>477</v>
      </c>
    </row>
    <row r="107" spans="2:14" s="34" customFormat="1" ht="20.100000000000001" customHeight="1">
      <c r="B107" s="44"/>
      <c r="C107" s="40" t="s">
        <v>167</v>
      </c>
      <c r="D107" s="42" t="s">
        <v>168</v>
      </c>
      <c r="E107" s="37" t="s">
        <v>1</v>
      </c>
      <c r="F107" s="37">
        <v>0.5</v>
      </c>
      <c r="H107" s="39"/>
      <c r="J107" s="39" t="str">
        <f t="shared" si="4"/>
        <v>PE.4.2</v>
      </c>
      <c r="K107" s="145" t="s">
        <v>427</v>
      </c>
      <c r="M107" s="70" t="str">
        <f t="shared" si="3"/>
        <v>PE.4.2</v>
      </c>
      <c r="N107" s="164"/>
    </row>
    <row r="108" spans="2:14" s="34" customFormat="1" ht="25.5" customHeight="1">
      <c r="B108" s="44"/>
      <c r="C108" s="40" t="s">
        <v>169</v>
      </c>
      <c r="D108" s="42" t="s">
        <v>170</v>
      </c>
      <c r="E108" s="37" t="s">
        <v>1</v>
      </c>
      <c r="F108" s="37">
        <v>0.25</v>
      </c>
      <c r="H108" s="39"/>
      <c r="J108" s="39" t="str">
        <f t="shared" si="4"/>
        <v>PE.4.3</v>
      </c>
      <c r="K108" s="145" t="s">
        <v>427</v>
      </c>
      <c r="M108" s="70" t="str">
        <f t="shared" si="3"/>
        <v>PE.4.3</v>
      </c>
      <c r="N108" s="165"/>
    </row>
    <row r="109" spans="2:14" s="34" customFormat="1" ht="30" customHeight="1">
      <c r="B109" s="168" t="s">
        <v>0</v>
      </c>
      <c r="C109" s="169"/>
      <c r="D109" s="203" t="s">
        <v>171</v>
      </c>
      <c r="E109" s="204"/>
      <c r="F109" s="23" t="s">
        <v>257</v>
      </c>
      <c r="G109" s="66" t="s">
        <v>259</v>
      </c>
      <c r="H109" s="219" t="s">
        <v>262</v>
      </c>
      <c r="J109" s="138" t="str">
        <f>+B109</f>
        <v>Código</v>
      </c>
      <c r="K109" s="146" t="str">
        <f>+D109</f>
        <v>8 IGUALDAD DE GÉNERO</v>
      </c>
      <c r="M109" s="138" t="str">
        <f t="shared" si="3"/>
        <v>Código</v>
      </c>
      <c r="N109" s="140" t="str">
        <f>+K109</f>
        <v>8 IGUALDAD DE GÉNERO</v>
      </c>
    </row>
    <row r="110" spans="2:14" s="34" customFormat="1" ht="20.100000000000001" customHeight="1">
      <c r="B110" s="178" t="s">
        <v>172</v>
      </c>
      <c r="C110" s="179"/>
      <c r="D110" s="205" t="s">
        <v>173</v>
      </c>
      <c r="E110" s="206"/>
      <c r="F110" s="35">
        <v>2</v>
      </c>
      <c r="G110" s="68">
        <v>0</v>
      </c>
      <c r="H110" s="220"/>
      <c r="J110" s="138" t="str">
        <f>+B110</f>
        <v>IG.1</v>
      </c>
      <c r="K110" s="146" t="str">
        <f>+D110</f>
        <v>Tipología de la entidad promotora (excepto Ayuntamientos y entes públicos)</v>
      </c>
      <c r="M110" s="138" t="str">
        <f t="shared" si="3"/>
        <v>IG.1</v>
      </c>
      <c r="N110" s="140" t="str">
        <f>+K110</f>
        <v>Tipología de la entidad promotora (excepto Ayuntamientos y entes públicos)</v>
      </c>
    </row>
    <row r="111" spans="2:14" s="34" customFormat="1" ht="20.100000000000001" customHeight="1">
      <c r="B111" s="26"/>
      <c r="C111" s="40" t="s">
        <v>174</v>
      </c>
      <c r="D111" s="42" t="s">
        <v>175</v>
      </c>
      <c r="E111" s="37" t="s">
        <v>1</v>
      </c>
      <c r="F111" s="37">
        <v>2</v>
      </c>
      <c r="G111" s="39"/>
      <c r="H111" s="39"/>
      <c r="J111" s="39" t="str">
        <f t="shared" si="4"/>
        <v>IG 1.1</v>
      </c>
      <c r="K111" s="145" t="s">
        <v>373</v>
      </c>
      <c r="M111" s="70" t="str">
        <f t="shared" si="3"/>
        <v>IG 1.1</v>
      </c>
      <c r="N111" s="145"/>
    </row>
    <row r="112" spans="2:14" s="34" customFormat="1" ht="20.100000000000001" customHeight="1">
      <c r="B112" s="37"/>
      <c r="C112" s="40" t="s">
        <v>176</v>
      </c>
      <c r="D112" s="42" t="s">
        <v>177</v>
      </c>
      <c r="E112" s="37" t="s">
        <v>1</v>
      </c>
      <c r="F112" s="37">
        <v>1.5</v>
      </c>
      <c r="G112" s="39"/>
      <c r="H112" s="39"/>
      <c r="J112" s="39" t="str">
        <f t="shared" si="4"/>
        <v>IG 1.2</v>
      </c>
      <c r="K112" s="145" t="s">
        <v>374</v>
      </c>
      <c r="M112" s="70" t="str">
        <f t="shared" si="3"/>
        <v>IG 1.2</v>
      </c>
      <c r="N112" s="145"/>
    </row>
    <row r="113" spans="2:14" s="34" customFormat="1" ht="20.100000000000001" customHeight="1">
      <c r="B113" s="37"/>
      <c r="C113" s="40" t="s">
        <v>178</v>
      </c>
      <c r="D113" s="42" t="s">
        <v>179</v>
      </c>
      <c r="E113" s="37" t="s">
        <v>1</v>
      </c>
      <c r="F113" s="37">
        <v>1</v>
      </c>
      <c r="G113" s="39"/>
      <c r="H113" s="39"/>
      <c r="J113" s="39" t="str">
        <f t="shared" si="4"/>
        <v>IG 1.3</v>
      </c>
      <c r="K113" s="145" t="s">
        <v>375</v>
      </c>
      <c r="M113" s="70" t="str">
        <f t="shared" si="3"/>
        <v>IG 1.3</v>
      </c>
      <c r="N113" s="145"/>
    </row>
    <row r="114" spans="2:14" s="34" customFormat="1" ht="27.75" customHeight="1">
      <c r="B114" s="39"/>
      <c r="C114" s="40" t="s">
        <v>180</v>
      </c>
      <c r="D114" s="42" t="s">
        <v>181</v>
      </c>
      <c r="E114" s="37" t="s">
        <v>7</v>
      </c>
      <c r="F114" s="37">
        <v>0.5</v>
      </c>
      <c r="G114" s="39"/>
      <c r="H114" s="39"/>
      <c r="J114" s="39" t="str">
        <f t="shared" si="4"/>
        <v>IG 1.6</v>
      </c>
      <c r="K114" s="156" t="s">
        <v>478</v>
      </c>
      <c r="M114" s="70" t="str">
        <f t="shared" si="3"/>
        <v>IG 1.6</v>
      </c>
      <c r="N114" s="145"/>
    </row>
    <row r="115" spans="2:14" s="34" customFormat="1" ht="20.100000000000001" customHeight="1">
      <c r="B115" s="39"/>
      <c r="C115" s="40" t="s">
        <v>182</v>
      </c>
      <c r="D115" s="42" t="s">
        <v>183</v>
      </c>
      <c r="E115" s="37" t="s">
        <v>7</v>
      </c>
      <c r="F115" s="37">
        <v>0.5</v>
      </c>
      <c r="G115" s="39"/>
      <c r="H115" s="39"/>
      <c r="J115" s="39" t="str">
        <f t="shared" si="4"/>
        <v>IG 1.7</v>
      </c>
      <c r="K115" s="145" t="s">
        <v>478</v>
      </c>
      <c r="M115" s="70" t="str">
        <f t="shared" si="3"/>
        <v>IG 1.7</v>
      </c>
      <c r="N115" s="145"/>
    </row>
    <row r="116" spans="2:14" s="34" customFormat="1" ht="30" customHeight="1">
      <c r="B116" s="170" t="s">
        <v>184</v>
      </c>
      <c r="C116" s="171"/>
      <c r="D116" s="205" t="s">
        <v>185</v>
      </c>
      <c r="E116" s="206"/>
      <c r="F116" s="35">
        <v>3</v>
      </c>
      <c r="G116" s="68">
        <v>0</v>
      </c>
      <c r="H116" s="68" t="s">
        <v>262</v>
      </c>
      <c r="J116" s="138" t="str">
        <f>+B116</f>
        <v>IG.2</v>
      </c>
      <c r="K116" s="146" t="str">
        <f>+D116</f>
        <v>Implicación de la entidad promotora con la igualdad de género</v>
      </c>
      <c r="M116" s="138" t="str">
        <f t="shared" si="3"/>
        <v>IG.2</v>
      </c>
      <c r="N116" s="140" t="str">
        <f>+K116</f>
        <v>Implicación de la entidad promotora con la igualdad de género</v>
      </c>
    </row>
    <row r="117" spans="2:14" s="34" customFormat="1" ht="20.100000000000001" customHeight="1">
      <c r="B117" s="39"/>
      <c r="C117" s="27" t="s">
        <v>186</v>
      </c>
      <c r="D117" s="42" t="s">
        <v>187</v>
      </c>
      <c r="E117" s="37" t="s">
        <v>1</v>
      </c>
      <c r="F117" s="37">
        <v>3</v>
      </c>
      <c r="G117" s="39"/>
      <c r="H117" s="39"/>
      <c r="J117" s="39" t="str">
        <f t="shared" si="4"/>
        <v>IG 2.1</v>
      </c>
      <c r="K117" s="145" t="s">
        <v>376</v>
      </c>
      <c r="M117" s="70" t="str">
        <f t="shared" si="3"/>
        <v>IG 2.1</v>
      </c>
      <c r="N117" s="145"/>
    </row>
    <row r="118" spans="2:14" s="34" customFormat="1" ht="55.5" customHeight="1">
      <c r="B118" s="29"/>
      <c r="C118" s="27" t="s">
        <v>188</v>
      </c>
      <c r="D118" s="42" t="s">
        <v>189</v>
      </c>
      <c r="E118" s="37" t="s">
        <v>1</v>
      </c>
      <c r="F118" s="37">
        <v>3</v>
      </c>
      <c r="G118" s="39"/>
      <c r="H118" s="39"/>
      <c r="J118" s="39" t="str">
        <f t="shared" si="4"/>
        <v>IG 2.2</v>
      </c>
      <c r="K118" s="145" t="s">
        <v>479</v>
      </c>
      <c r="M118" s="70" t="str">
        <f t="shared" si="3"/>
        <v>IG 2.2</v>
      </c>
      <c r="N118" s="145"/>
    </row>
    <row r="119" spans="2:14" s="34" customFormat="1" ht="65.25" customHeight="1">
      <c r="B119" s="53"/>
      <c r="C119" s="27" t="s">
        <v>480</v>
      </c>
      <c r="D119" s="42" t="s">
        <v>190</v>
      </c>
      <c r="E119" s="37" t="s">
        <v>1</v>
      </c>
      <c r="F119" s="37">
        <v>2</v>
      </c>
      <c r="G119" s="39"/>
      <c r="H119" s="39"/>
      <c r="J119" s="39" t="str">
        <f t="shared" si="4"/>
        <v>IG 2.3</v>
      </c>
      <c r="K119" s="141" t="s">
        <v>481</v>
      </c>
      <c r="M119" s="70" t="str">
        <f t="shared" si="3"/>
        <v>IG 2.3</v>
      </c>
      <c r="N119" s="145"/>
    </row>
    <row r="120" spans="2:14" s="34" customFormat="1" ht="20.100000000000001" customHeight="1">
      <c r="B120" s="191" t="s">
        <v>191</v>
      </c>
      <c r="C120" s="192"/>
      <c r="D120" s="215" t="s">
        <v>192</v>
      </c>
      <c r="E120" s="216"/>
      <c r="F120" s="35">
        <v>0.5</v>
      </c>
      <c r="G120" s="68">
        <v>0</v>
      </c>
      <c r="H120" s="68" t="s">
        <v>262</v>
      </c>
      <c r="J120" s="138" t="str">
        <f>+B120</f>
        <v>IG.12</v>
      </c>
      <c r="K120" s="139" t="str">
        <f>+D120</f>
        <v>Mujeres jóvenes</v>
      </c>
      <c r="M120" s="138" t="str">
        <f t="shared" si="3"/>
        <v>IG.12</v>
      </c>
      <c r="N120" s="140" t="str">
        <f>+K120</f>
        <v>Mujeres jóvenes</v>
      </c>
    </row>
    <row r="121" spans="2:14" s="34" customFormat="1" ht="61.5" customHeight="1">
      <c r="B121" s="42"/>
      <c r="C121" s="27" t="s">
        <v>193</v>
      </c>
      <c r="D121" s="42" t="s">
        <v>194</v>
      </c>
      <c r="E121" s="37" t="s">
        <v>7</v>
      </c>
      <c r="F121" s="37">
        <v>0.5</v>
      </c>
      <c r="G121" s="39"/>
      <c r="H121" s="39"/>
      <c r="J121" s="39" t="str">
        <f t="shared" si="4"/>
        <v>IG.12.1</v>
      </c>
      <c r="K121" s="150" t="s">
        <v>428</v>
      </c>
      <c r="M121" s="70" t="str">
        <f t="shared" si="3"/>
        <v>IG.12.1</v>
      </c>
      <c r="N121" s="142" t="s">
        <v>482</v>
      </c>
    </row>
    <row r="122" spans="2:14" s="34" customFormat="1" ht="30" customHeight="1">
      <c r="B122" s="168" t="s">
        <v>0</v>
      </c>
      <c r="C122" s="169"/>
      <c r="D122" s="208" t="s">
        <v>271</v>
      </c>
      <c r="E122" s="209"/>
      <c r="F122" s="23" t="s">
        <v>257</v>
      </c>
      <c r="G122" s="66" t="s">
        <v>259</v>
      </c>
      <c r="H122" s="219" t="s">
        <v>262</v>
      </c>
      <c r="J122" s="138" t="str">
        <f>+B122</f>
        <v>Código</v>
      </c>
      <c r="K122" s="146" t="str">
        <f>+D122</f>
        <v>9. DESARROLLO RURAL INCLUSIVO</v>
      </c>
      <c r="M122" s="138" t="str">
        <f t="shared" si="3"/>
        <v>Código</v>
      </c>
      <c r="N122" s="140" t="str">
        <f>+K122</f>
        <v>9. DESARROLLO RURAL INCLUSIVO</v>
      </c>
    </row>
    <row r="123" spans="2:14" s="34" customFormat="1" ht="20.100000000000001" customHeight="1">
      <c r="B123" s="178" t="s">
        <v>195</v>
      </c>
      <c r="C123" s="179"/>
      <c r="D123" s="210" t="s">
        <v>196</v>
      </c>
      <c r="E123" s="210"/>
      <c r="F123" s="35">
        <v>1</v>
      </c>
      <c r="G123" s="68">
        <v>0</v>
      </c>
      <c r="H123" s="220"/>
      <c r="J123" s="138" t="str">
        <f>+B123</f>
        <v>DRI.2</v>
      </c>
      <c r="K123" s="146" t="str">
        <f>+D123</f>
        <v>Condicionalidad social</v>
      </c>
      <c r="M123" s="138" t="str">
        <f t="shared" si="3"/>
        <v>DRI.2</v>
      </c>
      <c r="N123" s="140" t="str">
        <f>+K123</f>
        <v>Condicionalidad social</v>
      </c>
    </row>
    <row r="124" spans="2:14" s="34" customFormat="1" ht="28.5" customHeight="1">
      <c r="B124" s="39"/>
      <c r="C124" s="40" t="s">
        <v>197</v>
      </c>
      <c r="D124" s="42" t="s">
        <v>198</v>
      </c>
      <c r="E124" s="60" t="s">
        <v>7</v>
      </c>
      <c r="F124" s="41">
        <v>0.5</v>
      </c>
      <c r="G124" s="39"/>
      <c r="H124" s="39"/>
      <c r="J124" s="39" t="str">
        <f t="shared" si="4"/>
        <v>DRI.2.1</v>
      </c>
      <c r="K124" s="142" t="s">
        <v>483</v>
      </c>
      <c r="M124" s="70" t="str">
        <f t="shared" si="3"/>
        <v>DRI.2.1</v>
      </c>
      <c r="N124" s="142" t="s">
        <v>485</v>
      </c>
    </row>
    <row r="125" spans="2:14" s="34" customFormat="1" ht="51" customHeight="1">
      <c r="B125" s="39"/>
      <c r="C125" s="40" t="s">
        <v>199</v>
      </c>
      <c r="D125" s="42" t="s">
        <v>200</v>
      </c>
      <c r="E125" s="37" t="s">
        <v>7</v>
      </c>
      <c r="F125" s="37">
        <v>0.5</v>
      </c>
      <c r="G125" s="39"/>
      <c r="H125" s="39"/>
      <c r="J125" s="39" t="str">
        <f t="shared" si="4"/>
        <v>DRI.2.2</v>
      </c>
      <c r="K125" s="142" t="s">
        <v>484</v>
      </c>
      <c r="M125" s="70" t="str">
        <f t="shared" si="3"/>
        <v>DRI.2.2</v>
      </c>
      <c r="N125" s="150" t="s">
        <v>429</v>
      </c>
    </row>
    <row r="126" spans="2:14" s="34" customFormat="1" ht="20.100000000000001" customHeight="1">
      <c r="B126" s="178" t="s">
        <v>201</v>
      </c>
      <c r="C126" s="179"/>
      <c r="D126" s="211" t="s">
        <v>202</v>
      </c>
      <c r="E126" s="212"/>
      <c r="F126" s="35">
        <v>2</v>
      </c>
      <c r="G126" s="68">
        <v>0</v>
      </c>
      <c r="H126" s="68" t="s">
        <v>262</v>
      </c>
      <c r="J126" s="138" t="str">
        <f>+B126</f>
        <v>DRI.3</v>
      </c>
      <c r="K126" s="146" t="str">
        <f>+D126</f>
        <v>Características adaptativas de las estructuras</v>
      </c>
      <c r="M126" s="138" t="str">
        <f t="shared" si="3"/>
        <v>DRI.3</v>
      </c>
      <c r="N126" s="140" t="str">
        <f>+K126</f>
        <v>Características adaptativas de las estructuras</v>
      </c>
    </row>
    <row r="127" spans="2:14" s="34" customFormat="1" ht="67.5" customHeight="1">
      <c r="B127" s="39"/>
      <c r="C127" s="40" t="s">
        <v>203</v>
      </c>
      <c r="D127" s="42" t="s">
        <v>204</v>
      </c>
      <c r="E127" s="37" t="s">
        <v>7</v>
      </c>
      <c r="F127" s="37">
        <v>1</v>
      </c>
      <c r="G127" s="39"/>
      <c r="H127" s="39"/>
      <c r="J127" s="39" t="str">
        <f t="shared" si="4"/>
        <v>DRI.3.1</v>
      </c>
      <c r="K127" s="142" t="s">
        <v>430</v>
      </c>
      <c r="M127" s="70" t="str">
        <f t="shared" si="3"/>
        <v>DRI.3.1</v>
      </c>
      <c r="N127" s="142" t="s">
        <v>486</v>
      </c>
    </row>
    <row r="128" spans="2:14" s="34" customFormat="1" ht="42.75" customHeight="1">
      <c r="B128" s="39"/>
      <c r="C128" s="40" t="s">
        <v>205</v>
      </c>
      <c r="D128" s="42" t="s">
        <v>206</v>
      </c>
      <c r="E128" s="37" t="s">
        <v>7</v>
      </c>
      <c r="F128" s="37">
        <v>1</v>
      </c>
      <c r="G128" s="39"/>
      <c r="H128" s="39"/>
      <c r="J128" s="39" t="str">
        <f t="shared" si="4"/>
        <v>DRI.3.2</v>
      </c>
      <c r="K128" s="158" t="s">
        <v>489</v>
      </c>
      <c r="M128" s="70" t="str">
        <f t="shared" si="3"/>
        <v>DRI.3.2</v>
      </c>
      <c r="N128" s="150" t="s">
        <v>487</v>
      </c>
    </row>
    <row r="129" spans="2:14" s="34" customFormat="1" ht="30" customHeight="1">
      <c r="B129" s="44"/>
      <c r="C129" s="40" t="s">
        <v>207</v>
      </c>
      <c r="D129" s="42" t="s">
        <v>208</v>
      </c>
      <c r="E129" s="37" t="s">
        <v>7</v>
      </c>
      <c r="F129" s="37">
        <v>1</v>
      </c>
      <c r="G129" s="39"/>
      <c r="H129" s="39"/>
      <c r="J129" s="39" t="str">
        <f t="shared" si="4"/>
        <v>DRI.3.3</v>
      </c>
      <c r="K129" s="150" t="s">
        <v>490</v>
      </c>
      <c r="M129" s="70" t="str">
        <f t="shared" si="3"/>
        <v>DRI.3.3</v>
      </c>
      <c r="N129" s="142" t="s">
        <v>488</v>
      </c>
    </row>
    <row r="130" spans="2:14" s="34" customFormat="1" ht="27" customHeight="1">
      <c r="B130" s="168" t="s">
        <v>0</v>
      </c>
      <c r="C130" s="169"/>
      <c r="D130" s="203" t="s">
        <v>272</v>
      </c>
      <c r="E130" s="204"/>
      <c r="F130" s="23" t="s">
        <v>257</v>
      </c>
      <c r="G130" s="66" t="s">
        <v>259</v>
      </c>
      <c r="H130" s="219" t="s">
        <v>262</v>
      </c>
      <c r="J130" s="138" t="str">
        <f>+B130</f>
        <v>Código</v>
      </c>
      <c r="K130" s="146" t="str">
        <f>+D130</f>
        <v>10. JUVENTUD RURAL</v>
      </c>
      <c r="M130" s="138" t="str">
        <f t="shared" si="3"/>
        <v>Código</v>
      </c>
      <c r="N130" s="140" t="str">
        <f>+K130</f>
        <v>10. JUVENTUD RURAL</v>
      </c>
    </row>
    <row r="131" spans="2:14" s="34" customFormat="1" ht="33" customHeight="1">
      <c r="B131" s="170" t="s">
        <v>209</v>
      </c>
      <c r="C131" s="171"/>
      <c r="D131" s="205" t="s">
        <v>210</v>
      </c>
      <c r="E131" s="206"/>
      <c r="F131" s="35">
        <v>3</v>
      </c>
      <c r="G131" s="68">
        <v>0</v>
      </c>
      <c r="H131" s="220"/>
      <c r="J131" s="138" t="str">
        <f>+B131</f>
        <v>JR.1</v>
      </c>
      <c r="K131" s="140" t="str">
        <f>+D131</f>
        <v>Contribución a la promoción de condiciones para la igualdad de oportunidades de la juventud rural (menores de 35 años)</v>
      </c>
      <c r="M131" s="138" t="str">
        <f t="shared" si="3"/>
        <v>JR.1</v>
      </c>
      <c r="N131" s="140" t="str">
        <f>+K131</f>
        <v>Contribución a la promoción de condiciones para la igualdad de oportunidades de la juventud rural (menores de 35 años)</v>
      </c>
    </row>
    <row r="132" spans="2:14" s="34" customFormat="1" ht="20.100000000000001" customHeight="1">
      <c r="B132" s="39"/>
      <c r="C132" s="27" t="s">
        <v>211</v>
      </c>
      <c r="D132" s="42" t="s">
        <v>212</v>
      </c>
      <c r="E132" s="37" t="s">
        <v>1</v>
      </c>
      <c r="F132" s="37">
        <v>2</v>
      </c>
      <c r="G132" s="39"/>
      <c r="H132" s="39"/>
      <c r="J132" s="39" t="str">
        <f t="shared" si="4"/>
        <v>JR.1.1</v>
      </c>
      <c r="K132" s="145" t="s">
        <v>377</v>
      </c>
      <c r="M132" s="70" t="str">
        <f t="shared" si="3"/>
        <v>JR.1.1</v>
      </c>
      <c r="N132" t="s">
        <v>497</v>
      </c>
    </row>
    <row r="133" spans="2:14" s="34" customFormat="1" ht="29.25" customHeight="1">
      <c r="B133" s="39"/>
      <c r="C133" s="27" t="s">
        <v>213</v>
      </c>
      <c r="D133" s="42" t="s">
        <v>214</v>
      </c>
      <c r="E133" s="37" t="s">
        <v>1</v>
      </c>
      <c r="F133" s="37">
        <v>3</v>
      </c>
      <c r="G133" s="39"/>
      <c r="H133" s="39"/>
      <c r="J133" s="39" t="str">
        <f t="shared" si="4"/>
        <v>JR 1.2</v>
      </c>
      <c r="K133" s="145" t="s">
        <v>491</v>
      </c>
      <c r="M133" s="70" t="str">
        <f t="shared" si="3"/>
        <v>JR 1.2</v>
      </c>
      <c r="N133" s="259" t="s">
        <v>497</v>
      </c>
    </row>
    <row r="134" spans="2:14" s="34" customFormat="1" ht="21.6" customHeight="1">
      <c r="B134" s="39"/>
      <c r="C134" s="27" t="s">
        <v>215</v>
      </c>
      <c r="D134" s="42" t="s">
        <v>216</v>
      </c>
      <c r="E134" s="37" t="s">
        <v>1</v>
      </c>
      <c r="F134" s="37">
        <v>2</v>
      </c>
      <c r="G134" s="39"/>
      <c r="H134" s="39"/>
      <c r="J134" s="39" t="str">
        <f t="shared" si="4"/>
        <v>JR.1.3</v>
      </c>
      <c r="K134" s="145" t="s">
        <v>492</v>
      </c>
      <c r="M134" s="70" t="str">
        <f t="shared" si="3"/>
        <v>JR.1.3</v>
      </c>
      <c r="N134" s="145"/>
    </row>
    <row r="135" spans="2:14" s="34" customFormat="1" ht="20.100000000000001" customHeight="1">
      <c r="B135" s="39"/>
      <c r="C135" s="27" t="s">
        <v>217</v>
      </c>
      <c r="D135" s="42" t="s">
        <v>218</v>
      </c>
      <c r="E135" s="37" t="s">
        <v>1</v>
      </c>
      <c r="F135" s="37">
        <v>2</v>
      </c>
      <c r="G135" s="39"/>
      <c r="H135" s="39"/>
      <c r="J135" s="39" t="str">
        <f t="shared" si="4"/>
        <v>JR.1.4</v>
      </c>
      <c r="K135" s="145" t="s">
        <v>493</v>
      </c>
      <c r="M135" s="70" t="str">
        <f t="shared" si="3"/>
        <v>JR.1.4</v>
      </c>
      <c r="N135" s="145"/>
    </row>
    <row r="136" spans="2:14" s="34" customFormat="1" ht="20.100000000000001" customHeight="1">
      <c r="B136" s="53"/>
      <c r="C136" s="27" t="s">
        <v>219</v>
      </c>
      <c r="D136" s="42" t="s">
        <v>220</v>
      </c>
      <c r="E136" s="37" t="s">
        <v>7</v>
      </c>
      <c r="F136" s="37">
        <v>0.5</v>
      </c>
      <c r="G136" s="39"/>
      <c r="H136" s="39"/>
      <c r="J136" s="39" t="str">
        <f t="shared" si="4"/>
        <v>JR.1.5</v>
      </c>
      <c r="K136" s="145" t="s">
        <v>494</v>
      </c>
      <c r="M136" s="70" t="str">
        <f t="shared" si="3"/>
        <v>JR.1.5</v>
      </c>
      <c r="N136" s="145"/>
    </row>
    <row r="137" spans="2:14" s="34" customFormat="1" ht="20.100000000000001" customHeight="1">
      <c r="B137" s="39"/>
      <c r="C137" s="27" t="s">
        <v>221</v>
      </c>
      <c r="D137" s="42" t="s">
        <v>222</v>
      </c>
      <c r="E137" s="37" t="s">
        <v>7</v>
      </c>
      <c r="F137" s="37">
        <v>0.5</v>
      </c>
      <c r="G137" s="39"/>
      <c r="H137" s="39"/>
      <c r="J137" s="39" t="str">
        <f t="shared" si="4"/>
        <v>JR.1.6</v>
      </c>
      <c r="K137" s="145" t="s">
        <v>495</v>
      </c>
      <c r="M137" s="70" t="str">
        <f t="shared" ref="M137:M154" si="5">+J137</f>
        <v>JR.1.6</v>
      </c>
      <c r="N137" s="145"/>
    </row>
    <row r="138" spans="2:14" s="34" customFormat="1" ht="30.75" customHeight="1">
      <c r="B138" s="39"/>
      <c r="C138" s="27" t="s">
        <v>223</v>
      </c>
      <c r="D138" s="42" t="s">
        <v>224</v>
      </c>
      <c r="E138" s="37" t="s">
        <v>1</v>
      </c>
      <c r="F138" s="37">
        <v>0.5</v>
      </c>
      <c r="G138" s="39"/>
      <c r="H138" s="39"/>
      <c r="J138" s="39" t="str">
        <f t="shared" si="4"/>
        <v>JR.1.7</v>
      </c>
      <c r="K138" s="145" t="s">
        <v>496</v>
      </c>
      <c r="M138" s="70" t="str">
        <f t="shared" si="5"/>
        <v>JR.1.7</v>
      </c>
      <c r="N138" s="145"/>
    </row>
    <row r="139" spans="2:14" s="34" customFormat="1" ht="30.75" customHeight="1">
      <c r="B139" s="168" t="s">
        <v>0</v>
      </c>
      <c r="C139" s="169"/>
      <c r="D139" s="203" t="s">
        <v>273</v>
      </c>
      <c r="E139" s="204"/>
      <c r="F139" s="23" t="s">
        <v>257</v>
      </c>
      <c r="G139" s="66" t="s">
        <v>259</v>
      </c>
      <c r="H139" s="219" t="s">
        <v>262</v>
      </c>
      <c r="J139" s="138" t="str">
        <f>+B139</f>
        <v>Código</v>
      </c>
      <c r="K139" s="146" t="s">
        <v>445</v>
      </c>
      <c r="M139" s="138" t="str">
        <f t="shared" si="5"/>
        <v>Código</v>
      </c>
      <c r="N139" s="140" t="str">
        <f>+K139</f>
        <v>11. INNOVACIÓN: Ver hoja anexa: IN.1_Innovacion</v>
      </c>
    </row>
    <row r="140" spans="2:14" s="34" customFormat="1" ht="20.100000000000001" customHeight="1">
      <c r="B140" s="178" t="s">
        <v>225</v>
      </c>
      <c r="C140" s="202"/>
      <c r="D140" s="207" t="s">
        <v>226</v>
      </c>
      <c r="E140" s="206"/>
      <c r="F140" s="35">
        <v>6</v>
      </c>
      <c r="G140" s="68">
        <v>0</v>
      </c>
      <c r="H140" s="220"/>
      <c r="J140" s="138" t="str">
        <f>+B140</f>
        <v>IN.1</v>
      </c>
      <c r="K140" s="146" t="str">
        <f>+D140</f>
        <v>Carácter innovador de la operación para la que se solicita la ayuda</v>
      </c>
      <c r="M140" s="138" t="str">
        <f t="shared" si="5"/>
        <v>IN.1</v>
      </c>
      <c r="N140" s="140" t="str">
        <f>+K140</f>
        <v>Carácter innovador de la operación para la que se solicita la ayuda</v>
      </c>
    </row>
    <row r="141" spans="2:14" s="34" customFormat="1" ht="25.5" customHeight="1">
      <c r="B141" s="39"/>
      <c r="C141" s="40" t="s">
        <v>227</v>
      </c>
      <c r="D141" s="54" t="s">
        <v>228</v>
      </c>
      <c r="E141" s="37" t="s">
        <v>7</v>
      </c>
      <c r="F141" s="37">
        <v>2</v>
      </c>
      <c r="G141" s="39"/>
      <c r="H141" s="39"/>
      <c r="J141" s="39" t="str">
        <f t="shared" ref="J141:J154" si="6">+C141</f>
        <v>IN.1.1</v>
      </c>
      <c r="K141" s="151" t="s">
        <v>435</v>
      </c>
      <c r="M141" s="70" t="str">
        <f t="shared" si="5"/>
        <v>IN.1.1</v>
      </c>
      <c r="N141" s="151"/>
    </row>
    <row r="142" spans="2:14" s="34" customFormat="1" ht="19.5" customHeight="1">
      <c r="B142" s="39"/>
      <c r="C142" s="40" t="s">
        <v>229</v>
      </c>
      <c r="D142" s="42" t="s">
        <v>230</v>
      </c>
      <c r="E142" s="37" t="s">
        <v>7</v>
      </c>
      <c r="F142" s="37">
        <v>2</v>
      </c>
      <c r="G142" s="39"/>
      <c r="H142" s="39"/>
      <c r="J142" s="39" t="str">
        <f t="shared" si="6"/>
        <v>IN.1.2</v>
      </c>
      <c r="K142" s="151" t="s">
        <v>435</v>
      </c>
      <c r="M142" s="70" t="str">
        <f t="shared" si="5"/>
        <v>IN.1.2</v>
      </c>
      <c r="N142" s="151"/>
    </row>
    <row r="143" spans="2:14" s="34" customFormat="1" ht="19.5" customHeight="1">
      <c r="B143" s="39"/>
      <c r="C143" s="40" t="s">
        <v>231</v>
      </c>
      <c r="D143" s="42" t="s">
        <v>232</v>
      </c>
      <c r="E143" s="37" t="s">
        <v>7</v>
      </c>
      <c r="F143" s="37">
        <v>2</v>
      </c>
      <c r="G143" s="39"/>
      <c r="H143" s="39"/>
      <c r="J143" s="39" t="str">
        <f t="shared" si="6"/>
        <v>IN.1.3</v>
      </c>
      <c r="K143" s="151" t="s">
        <v>435</v>
      </c>
      <c r="M143" s="70" t="str">
        <f t="shared" si="5"/>
        <v>IN.1.3</v>
      </c>
      <c r="N143" s="151"/>
    </row>
    <row r="144" spans="2:14" s="34" customFormat="1" ht="26.25" customHeight="1">
      <c r="B144" s="168" t="s">
        <v>0</v>
      </c>
      <c r="C144" s="169"/>
      <c r="D144" s="203" t="s">
        <v>274</v>
      </c>
      <c r="E144" s="204"/>
      <c r="F144" s="23" t="s">
        <v>257</v>
      </c>
      <c r="G144" s="66" t="s">
        <v>259</v>
      </c>
      <c r="H144" s="219" t="s">
        <v>262</v>
      </c>
      <c r="J144" s="138" t="str">
        <f>+B144</f>
        <v>Código</v>
      </c>
      <c r="K144" s="146" t="str">
        <f>+D144</f>
        <v>13. PERFIL DEL SOLICITANTE</v>
      </c>
      <c r="M144" s="138" t="str">
        <f t="shared" si="5"/>
        <v>Código</v>
      </c>
      <c r="N144" s="140" t="str">
        <f>+K144</f>
        <v>13. PERFIL DEL SOLICITANTE</v>
      </c>
    </row>
    <row r="145" spans="2:14" s="34" customFormat="1" ht="20.100000000000001" customHeight="1">
      <c r="B145" s="197" t="s">
        <v>233</v>
      </c>
      <c r="C145" s="198"/>
      <c r="D145" s="205" t="s">
        <v>234</v>
      </c>
      <c r="E145" s="206"/>
      <c r="F145" s="35">
        <v>8</v>
      </c>
      <c r="G145" s="68">
        <v>0</v>
      </c>
      <c r="H145" s="220"/>
      <c r="J145" s="138" t="str">
        <f>+B145</f>
        <v>PS.1</v>
      </c>
      <c r="K145" s="146" t="str">
        <f>+D145</f>
        <v>Tipología de la cooperación de la persona física o jurídica promotora</v>
      </c>
      <c r="M145" s="138" t="str">
        <f t="shared" si="5"/>
        <v>PS.1</v>
      </c>
      <c r="N145" s="140" t="str">
        <f>+K145</f>
        <v>Tipología de la cooperación de la persona física o jurídica promotora</v>
      </c>
    </row>
    <row r="146" spans="2:14" s="34" customFormat="1" ht="32.25" customHeight="1">
      <c r="B146" s="37"/>
      <c r="C146" s="40" t="s">
        <v>235</v>
      </c>
      <c r="D146" s="42" t="s">
        <v>236</v>
      </c>
      <c r="E146" s="37" t="s">
        <v>7</v>
      </c>
      <c r="F146" s="37">
        <v>3</v>
      </c>
      <c r="G146" s="39"/>
      <c r="H146" s="39"/>
      <c r="J146" s="39" t="str">
        <f t="shared" si="6"/>
        <v>PS.1.1</v>
      </c>
      <c r="K146" s="159" t="s">
        <v>498</v>
      </c>
      <c r="M146" s="70" t="str">
        <f t="shared" si="5"/>
        <v>PS.1.1</v>
      </c>
      <c r="N146" s="145"/>
    </row>
    <row r="147" spans="2:14" s="34" customFormat="1" ht="39.75" customHeight="1">
      <c r="B147" s="37"/>
      <c r="C147" s="40" t="s">
        <v>237</v>
      </c>
      <c r="D147" s="42" t="s">
        <v>238</v>
      </c>
      <c r="E147" s="37" t="s">
        <v>7</v>
      </c>
      <c r="F147" s="37">
        <v>3</v>
      </c>
      <c r="G147" s="39"/>
      <c r="H147" s="39"/>
      <c r="J147" s="39" t="str">
        <f t="shared" si="6"/>
        <v>PS.1.2</v>
      </c>
      <c r="K147" s="42" t="s">
        <v>499</v>
      </c>
      <c r="M147" s="70" t="str">
        <f t="shared" si="5"/>
        <v>PS.1.2</v>
      </c>
      <c r="N147" s="145"/>
    </row>
    <row r="148" spans="2:14" s="34" customFormat="1" ht="53.25" customHeight="1">
      <c r="B148" s="37"/>
      <c r="C148" s="40" t="s">
        <v>239</v>
      </c>
      <c r="D148" s="42" t="s">
        <v>240</v>
      </c>
      <c r="E148" s="37" t="s">
        <v>7</v>
      </c>
      <c r="F148" s="37">
        <v>5</v>
      </c>
      <c r="G148" s="39"/>
      <c r="H148" s="39"/>
      <c r="J148" s="39" t="str">
        <f t="shared" si="6"/>
        <v>PS.1.3</v>
      </c>
      <c r="K148" s="159" t="s">
        <v>500</v>
      </c>
      <c r="M148" s="70" t="str">
        <f t="shared" si="5"/>
        <v>PS.1.3</v>
      </c>
      <c r="N148" s="153"/>
    </row>
    <row r="149" spans="2:14" s="34" customFormat="1" ht="28.5" customHeight="1">
      <c r="B149" s="197" t="s">
        <v>241</v>
      </c>
      <c r="C149" s="198"/>
      <c r="D149" s="205" t="s">
        <v>242</v>
      </c>
      <c r="E149" s="206"/>
      <c r="F149" s="35">
        <v>10</v>
      </c>
      <c r="G149" s="68">
        <v>0</v>
      </c>
      <c r="H149" s="68" t="s">
        <v>262</v>
      </c>
      <c r="J149" s="138" t="str">
        <f>+B149</f>
        <v>PS.2</v>
      </c>
      <c r="K149" s="146" t="str">
        <f>+D149</f>
        <v>Tipología de la entidad promotora (según Recomendación 2003/361 de la Comisión)</v>
      </c>
      <c r="M149" s="138" t="str">
        <f t="shared" si="5"/>
        <v>PS.2</v>
      </c>
      <c r="N149" s="140" t="str">
        <f>+K149</f>
        <v>Tipología de la entidad promotora (según Recomendación 2003/361 de la Comisión)</v>
      </c>
    </row>
    <row r="150" spans="2:14" s="34" customFormat="1" ht="28.5" customHeight="1">
      <c r="B150" s="37"/>
      <c r="C150" s="40" t="s">
        <v>243</v>
      </c>
      <c r="D150" s="42" t="s">
        <v>244</v>
      </c>
      <c r="E150" s="37" t="s">
        <v>1</v>
      </c>
      <c r="F150" s="37">
        <v>10</v>
      </c>
      <c r="G150" s="39"/>
      <c r="H150" s="39"/>
      <c r="J150" s="39" t="str">
        <f t="shared" si="6"/>
        <v>PS.2.1</v>
      </c>
      <c r="K150" s="161" t="s">
        <v>502</v>
      </c>
      <c r="M150" s="70" t="str">
        <f t="shared" si="5"/>
        <v>PS.2.1</v>
      </c>
      <c r="N150" s="145"/>
    </row>
    <row r="151" spans="2:14" s="34" customFormat="1" ht="23.25" customHeight="1">
      <c r="B151" s="37"/>
      <c r="C151" s="40" t="s">
        <v>245</v>
      </c>
      <c r="D151" s="42" t="s">
        <v>246</v>
      </c>
      <c r="E151" s="37" t="s">
        <v>1</v>
      </c>
      <c r="F151" s="37">
        <v>8</v>
      </c>
      <c r="G151" s="39"/>
      <c r="H151" s="39"/>
      <c r="J151" s="39" t="str">
        <f t="shared" si="6"/>
        <v>PS.2.2</v>
      </c>
      <c r="K151" s="162"/>
      <c r="M151" s="70" t="str">
        <f t="shared" si="5"/>
        <v>PS.2.2</v>
      </c>
      <c r="N151" s="145"/>
    </row>
    <row r="152" spans="2:14" s="34" customFormat="1" ht="36" customHeight="1">
      <c r="B152" s="37"/>
      <c r="C152" s="40" t="s">
        <v>247</v>
      </c>
      <c r="D152" s="42" t="s">
        <v>248</v>
      </c>
      <c r="E152" s="37" t="s">
        <v>7</v>
      </c>
      <c r="F152" s="37">
        <v>1</v>
      </c>
      <c r="G152" s="39"/>
      <c r="H152" s="39"/>
      <c r="J152" s="39" t="str">
        <f t="shared" si="6"/>
        <v>PS.2.3</v>
      </c>
      <c r="K152" s="145" t="s">
        <v>503</v>
      </c>
      <c r="M152" s="70" t="str">
        <f t="shared" si="5"/>
        <v>PS.2.3</v>
      </c>
      <c r="N152" s="145"/>
    </row>
    <row r="153" spans="2:14" s="34" customFormat="1" ht="27.75" customHeight="1">
      <c r="B153" s="197" t="s">
        <v>249</v>
      </c>
      <c r="C153" s="198"/>
      <c r="D153" s="205" t="s">
        <v>250</v>
      </c>
      <c r="E153" s="206"/>
      <c r="F153" s="35">
        <v>2</v>
      </c>
      <c r="G153" s="68">
        <v>0</v>
      </c>
      <c r="H153" s="68" t="s">
        <v>262</v>
      </c>
      <c r="J153" s="138" t="str">
        <f>+B153</f>
        <v>PS.3</v>
      </c>
      <c r="K153" s="146" t="str">
        <f>+D153</f>
        <v>Beneficiarios finales en otros programas anteriores (PRODER-LEADER)</v>
      </c>
      <c r="M153" s="138" t="str">
        <f t="shared" si="5"/>
        <v>PS.3</v>
      </c>
      <c r="N153" s="140" t="str">
        <f>+K153</f>
        <v>Beneficiarios finales en otros programas anteriores (PRODER-LEADER)</v>
      </c>
    </row>
    <row r="154" spans="2:14" s="34" customFormat="1" ht="20.100000000000001" customHeight="1">
      <c r="B154" s="37"/>
      <c r="C154" s="40" t="s">
        <v>251</v>
      </c>
      <c r="D154" s="42" t="s">
        <v>252</v>
      </c>
      <c r="E154" s="37" t="s">
        <v>1</v>
      </c>
      <c r="F154" s="38">
        <v>2</v>
      </c>
      <c r="G154" s="39"/>
      <c r="H154" s="39"/>
      <c r="J154" s="39" t="str">
        <f t="shared" si="6"/>
        <v>PS.3.1</v>
      </c>
      <c r="K154" s="160" t="s">
        <v>501</v>
      </c>
      <c r="M154" s="70" t="str">
        <f t="shared" si="5"/>
        <v>PS.3.1</v>
      </c>
      <c r="N154" s="152"/>
    </row>
    <row r="155" spans="2:14" s="34" customFormat="1" ht="20.100000000000001" customHeight="1">
      <c r="C155" s="55"/>
      <c r="D155" s="17"/>
      <c r="E155" s="56"/>
      <c r="F155" s="56"/>
    </row>
    <row r="157" spans="2:14" ht="37.5" customHeight="1">
      <c r="E157" s="23" t="s">
        <v>258</v>
      </c>
      <c r="F157" s="35">
        <f>+F9+F12+F14+F18+F23+F33+F36+F44+F48+F50+F53+F58+F60+F65+F72+F84+F100+F105+F110+F116+F120+F123+F126+F131+F140+F145+F149+F153</f>
        <v>100</v>
      </c>
      <c r="G157" s="69">
        <f>+G9+G12+G14+G18+G23+G33+G36+G44+G48+G50+G53+G58+G60+G65+G72+G84+G100+G105+G110+G116+G120+G123+G126+G131+G140+G145+G149+G153</f>
        <v>0</v>
      </c>
      <c r="K157" s="40" t="s">
        <v>436</v>
      </c>
      <c r="N157" s="40" t="s">
        <v>436</v>
      </c>
    </row>
    <row r="161" spans="5:6">
      <c r="E161" s="201"/>
      <c r="F161" s="201"/>
    </row>
    <row r="162" spans="5:6">
      <c r="E162" s="201"/>
      <c r="F162" s="201"/>
    </row>
    <row r="163" spans="5:6">
      <c r="E163" s="201"/>
      <c r="F163" s="201"/>
    </row>
    <row r="164" spans="5:6">
      <c r="E164" s="201"/>
      <c r="F164" s="201"/>
    </row>
  </sheetData>
  <mergeCells count="103">
    <mergeCell ref="H122:H123"/>
    <mergeCell ref="H144:H145"/>
    <mergeCell ref="H8:H9"/>
    <mergeCell ref="H52:H53"/>
    <mergeCell ref="H43:H44"/>
    <mergeCell ref="H71:H72"/>
    <mergeCell ref="H109:H110"/>
    <mergeCell ref="H130:H131"/>
    <mergeCell ref="H139:H140"/>
    <mergeCell ref="H22:H23"/>
    <mergeCell ref="H17:H18"/>
    <mergeCell ref="D120:E120"/>
    <mergeCell ref="D58:E58"/>
    <mergeCell ref="D60:E60"/>
    <mergeCell ref="D65:E65"/>
    <mergeCell ref="D71:E71"/>
    <mergeCell ref="D72:E72"/>
    <mergeCell ref="D43:E43"/>
    <mergeCell ref="D44:E44"/>
    <mergeCell ref="D48:E48"/>
    <mergeCell ref="D50:E50"/>
    <mergeCell ref="D53:E53"/>
    <mergeCell ref="D84:E84"/>
    <mergeCell ref="D100:E100"/>
    <mergeCell ref="D105:E105"/>
    <mergeCell ref="D109:E109"/>
    <mergeCell ref="D110:E110"/>
    <mergeCell ref="D52:E52"/>
    <mergeCell ref="H50:H51"/>
    <mergeCell ref="D36:E36"/>
    <mergeCell ref="D116:E116"/>
    <mergeCell ref="B153:C153"/>
    <mergeCell ref="B149:C149"/>
    <mergeCell ref="B145:C145"/>
    <mergeCell ref="B144:C144"/>
    <mergeCell ref="B84:C84"/>
    <mergeCell ref="E161:F164"/>
    <mergeCell ref="B139:C139"/>
    <mergeCell ref="B140:C140"/>
    <mergeCell ref="B122:C122"/>
    <mergeCell ref="B123:C123"/>
    <mergeCell ref="B126:C126"/>
    <mergeCell ref="B130:C130"/>
    <mergeCell ref="B131:C131"/>
    <mergeCell ref="D130:E130"/>
    <mergeCell ref="D131:E131"/>
    <mergeCell ref="D139:E139"/>
    <mergeCell ref="D140:E140"/>
    <mergeCell ref="D144:E144"/>
    <mergeCell ref="D145:E145"/>
    <mergeCell ref="D149:E149"/>
    <mergeCell ref="D153:E153"/>
    <mergeCell ref="D122:E122"/>
    <mergeCell ref="D123:E123"/>
    <mergeCell ref="D126:E126"/>
    <mergeCell ref="B52:C52"/>
    <mergeCell ref="B60:C60"/>
    <mergeCell ref="B116:C116"/>
    <mergeCell ref="B120:C120"/>
    <mergeCell ref="B109:C109"/>
    <mergeCell ref="B110:C110"/>
    <mergeCell ref="B105:C105"/>
    <mergeCell ref="B72:C72"/>
    <mergeCell ref="B71:C71"/>
    <mergeCell ref="B65:C65"/>
    <mergeCell ref="B58:C58"/>
    <mergeCell ref="B53:C53"/>
    <mergeCell ref="B22:C22"/>
    <mergeCell ref="B18:C18"/>
    <mergeCell ref="F2:F3"/>
    <mergeCell ref="D22:E22"/>
    <mergeCell ref="D18:E18"/>
    <mergeCell ref="D23:E23"/>
    <mergeCell ref="D33:E33"/>
    <mergeCell ref="B50:C50"/>
    <mergeCell ref="B48:C48"/>
    <mergeCell ref="B44:C44"/>
    <mergeCell ref="B43:C43"/>
    <mergeCell ref="B36:C36"/>
    <mergeCell ref="N101:N104"/>
    <mergeCell ref="N106:N108"/>
    <mergeCell ref="K150:K151"/>
    <mergeCell ref="N24:N31"/>
    <mergeCell ref="N37:N42"/>
    <mergeCell ref="N73:N81"/>
    <mergeCell ref="N82:N83"/>
    <mergeCell ref="N85:N99"/>
    <mergeCell ref="B1:H1"/>
    <mergeCell ref="B17:C17"/>
    <mergeCell ref="B14:C14"/>
    <mergeCell ref="B12:C12"/>
    <mergeCell ref="B9:C9"/>
    <mergeCell ref="B8:C8"/>
    <mergeCell ref="B7:F7"/>
    <mergeCell ref="G4:H5"/>
    <mergeCell ref="B2:E2"/>
    <mergeCell ref="C3:E3"/>
    <mergeCell ref="C5:E5"/>
    <mergeCell ref="C4:E4"/>
    <mergeCell ref="G2:H3"/>
    <mergeCell ref="F4:F5"/>
    <mergeCell ref="B33:C33"/>
    <mergeCell ref="B23:C23"/>
  </mergeCells>
  <printOptions headings="1"/>
  <pageMargins left="0.70866141732283472" right="0.70866141732283472" top="0.74803149606299213" bottom="0.74803149606299213" header="0.31496062992125984" footer="0.31496062992125984"/>
  <pageSetup paperSize="9" scale="47" fitToHeight="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5AB6D-EB3B-4C72-A6B4-265881A94067}">
  <dimension ref="A1:F20"/>
  <sheetViews>
    <sheetView workbookViewId="0">
      <selection activeCell="C25" sqref="C25:D25"/>
    </sheetView>
  </sheetViews>
  <sheetFormatPr baseColWidth="10" defaultRowHeight="16.5"/>
  <cols>
    <col min="1" max="1" width="30.625" style="1" customWidth="1"/>
    <col min="2" max="2" width="21.5" style="1" customWidth="1"/>
  </cols>
  <sheetData>
    <row r="1" spans="1:6">
      <c r="A1" s="223" t="s">
        <v>278</v>
      </c>
      <c r="B1" s="223"/>
      <c r="F1" s="10"/>
    </row>
    <row r="2" spans="1:6">
      <c r="A2" s="2" t="s">
        <v>275</v>
      </c>
      <c r="B2" s="2" t="s">
        <v>276</v>
      </c>
      <c r="F2" s="10"/>
    </row>
    <row r="3" spans="1:6">
      <c r="A3" s="3" t="s">
        <v>279</v>
      </c>
      <c r="B3" s="4">
        <v>19474</v>
      </c>
      <c r="D3" s="10"/>
      <c r="F3" s="10"/>
    </row>
    <row r="4" spans="1:6">
      <c r="A4" s="3" t="s">
        <v>280</v>
      </c>
      <c r="B4" s="4">
        <v>20024</v>
      </c>
      <c r="D4" s="10"/>
      <c r="F4" s="10"/>
    </row>
    <row r="5" spans="1:6">
      <c r="A5" s="3" t="s">
        <v>292</v>
      </c>
      <c r="B5" s="4">
        <v>3630</v>
      </c>
      <c r="D5" s="10"/>
      <c r="F5" s="10"/>
    </row>
    <row r="6" spans="1:6">
      <c r="A6" s="3" t="s">
        <v>281</v>
      </c>
      <c r="B6" s="4">
        <v>5679</v>
      </c>
      <c r="D6" s="10"/>
      <c r="F6" s="10"/>
    </row>
    <row r="7" spans="1:6">
      <c r="A7" s="3" t="s">
        <v>282</v>
      </c>
      <c r="B7" s="4">
        <v>1290</v>
      </c>
      <c r="D7" s="10"/>
      <c r="F7" s="10"/>
    </row>
    <row r="8" spans="1:6">
      <c r="A8" s="3" t="s">
        <v>283</v>
      </c>
      <c r="B8" s="4">
        <v>7770</v>
      </c>
      <c r="D8" s="10"/>
      <c r="F8" s="10"/>
    </row>
    <row r="9" spans="1:6">
      <c r="A9" s="3" t="s">
        <v>284</v>
      </c>
      <c r="B9" s="4">
        <v>4594</v>
      </c>
      <c r="D9" s="10"/>
      <c r="F9" s="10"/>
    </row>
    <row r="10" spans="1:6">
      <c r="A10" s="3" t="s">
        <v>285</v>
      </c>
      <c r="B10" s="4">
        <v>3755</v>
      </c>
      <c r="D10" s="10"/>
      <c r="F10" s="10"/>
    </row>
    <row r="11" spans="1:6">
      <c r="A11" s="3" t="s">
        <v>286</v>
      </c>
      <c r="B11" s="4">
        <v>22275</v>
      </c>
      <c r="D11" s="10"/>
      <c r="F11" s="10"/>
    </row>
    <row r="12" spans="1:6">
      <c r="A12" s="5" t="s">
        <v>288</v>
      </c>
      <c r="B12" s="4">
        <v>11676</v>
      </c>
      <c r="D12" s="10"/>
      <c r="F12" s="10"/>
    </row>
    <row r="13" spans="1:6">
      <c r="A13" s="3" t="s">
        <v>287</v>
      </c>
      <c r="B13" s="4">
        <v>9664</v>
      </c>
      <c r="D13" s="10"/>
      <c r="F13" s="10"/>
    </row>
    <row r="14" spans="1:6">
      <c r="A14" s="3" t="s">
        <v>289</v>
      </c>
      <c r="B14" s="4">
        <v>15105</v>
      </c>
      <c r="D14" s="10"/>
      <c r="F14" s="10"/>
    </row>
    <row r="15" spans="1:6">
      <c r="A15" s="3" t="s">
        <v>291</v>
      </c>
      <c r="B15" s="4">
        <v>2060</v>
      </c>
      <c r="D15" s="10"/>
    </row>
    <row r="16" spans="1:6" ht="18" customHeight="1">
      <c r="A16" s="3" t="s">
        <v>290</v>
      </c>
      <c r="B16" s="4">
        <v>12165</v>
      </c>
      <c r="D16" s="10"/>
    </row>
    <row r="17" spans="1:2" ht="22.5" customHeight="1">
      <c r="A17" s="6" t="s">
        <v>277</v>
      </c>
      <c r="B17" s="7">
        <f>SUM(B3:B16)</f>
        <v>139161</v>
      </c>
    </row>
    <row r="18" spans="1:2" ht="33">
      <c r="A18" s="8" t="s">
        <v>294</v>
      </c>
      <c r="B18" s="9">
        <f>MEDIAN(B3:B16)</f>
        <v>8717</v>
      </c>
    </row>
    <row r="20" spans="1:2" ht="33">
      <c r="A20" s="11" t="s">
        <v>293</v>
      </c>
      <c r="B20" s="12">
        <v>2497</v>
      </c>
    </row>
  </sheetData>
  <sortState xmlns:xlrd2="http://schemas.microsoft.com/office/spreadsheetml/2017/richdata2" ref="F1:F18">
    <sortCondition ref="F1:F18"/>
  </sortState>
  <mergeCells count="1">
    <mergeCell ref="A1:B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4B1D0-9D4D-49A6-A1E9-75843FB1854B}">
  <dimension ref="A1:L106"/>
  <sheetViews>
    <sheetView topLeftCell="A65" workbookViewId="0">
      <selection activeCell="H77" sqref="H77"/>
    </sheetView>
  </sheetViews>
  <sheetFormatPr baseColWidth="10" defaultRowHeight="12.75"/>
  <cols>
    <col min="1" max="1" width="18.5" style="78" bestFit="1" customWidth="1"/>
    <col min="2" max="2" width="21.75" style="78" customWidth="1"/>
    <col min="3" max="3" width="0.875" style="78" hidden="1" customWidth="1"/>
    <col min="4" max="4" width="16.125" style="78" bestFit="1" customWidth="1"/>
    <col min="5" max="6" width="11" style="78"/>
    <col min="7" max="7" width="12.5" style="78" customWidth="1"/>
    <col min="8" max="16384" width="11" style="78"/>
  </cols>
  <sheetData>
    <row r="1" spans="1:8" ht="32.25" customHeight="1">
      <c r="A1" s="77" t="s">
        <v>378</v>
      </c>
      <c r="B1" s="227" t="s">
        <v>379</v>
      </c>
      <c r="C1" s="227"/>
      <c r="D1" s="227"/>
      <c r="E1" s="227"/>
      <c r="F1" s="227"/>
      <c r="G1" s="216"/>
      <c r="H1" s="17"/>
    </row>
    <row r="2" spans="1:8" ht="27" customHeight="1">
      <c r="A2" s="76" t="s">
        <v>380</v>
      </c>
      <c r="B2" s="210" t="s">
        <v>64</v>
      </c>
      <c r="C2" s="228"/>
      <c r="D2" s="228"/>
      <c r="E2" s="228"/>
      <c r="F2" s="228"/>
      <c r="G2" s="228"/>
      <c r="H2" s="17"/>
    </row>
    <row r="3" spans="1:8" ht="11.25" customHeight="1">
      <c r="A3" s="79"/>
      <c r="B3" s="62"/>
      <c r="C3" s="34"/>
      <c r="D3" s="34"/>
      <c r="E3" s="34"/>
      <c r="F3" s="34"/>
      <c r="G3" s="34"/>
      <c r="H3" s="17"/>
    </row>
    <row r="4" spans="1:8" ht="24.75" customHeight="1">
      <c r="A4" s="80" t="s">
        <v>381</v>
      </c>
      <c r="B4" s="229" t="s">
        <v>382</v>
      </c>
      <c r="C4" s="230"/>
      <c r="D4" s="230"/>
      <c r="E4" s="230"/>
      <c r="F4" s="230"/>
      <c r="G4" s="230"/>
      <c r="H4" s="17"/>
    </row>
    <row r="5" spans="1:8" ht="27">
      <c r="A5" s="81" t="s">
        <v>266</v>
      </c>
      <c r="B5" s="82" t="s">
        <v>383</v>
      </c>
      <c r="C5" s="65"/>
      <c r="D5" s="83" t="s">
        <v>266</v>
      </c>
      <c r="E5" s="82" t="s">
        <v>384</v>
      </c>
      <c r="F5" s="17"/>
      <c r="G5" s="84" t="s">
        <v>385</v>
      </c>
      <c r="H5" s="17"/>
    </row>
    <row r="6" spans="1:8" ht="13.5">
      <c r="A6" s="85" t="s">
        <v>266</v>
      </c>
      <c r="B6" s="86" t="s">
        <v>386</v>
      </c>
      <c r="C6" s="20"/>
      <c r="D6" s="87" t="s">
        <v>266</v>
      </c>
      <c r="E6" s="86">
        <v>2015</v>
      </c>
      <c r="F6" s="17"/>
      <c r="G6" s="17"/>
      <c r="H6" s="17"/>
    </row>
    <row r="7" spans="1:8" ht="13.5">
      <c r="A7" s="88" t="s">
        <v>387</v>
      </c>
      <c r="B7" s="89">
        <v>19474</v>
      </c>
      <c r="C7" s="17"/>
      <c r="D7" s="88" t="s">
        <v>387</v>
      </c>
      <c r="E7" s="90">
        <v>18464</v>
      </c>
      <c r="F7" s="17"/>
      <c r="G7" s="91">
        <f>B7-E7</f>
        <v>1010</v>
      </c>
      <c r="H7" s="17"/>
    </row>
    <row r="8" spans="1:8" ht="13.5">
      <c r="A8" s="88" t="s">
        <v>388</v>
      </c>
      <c r="B8" s="89">
        <v>20024</v>
      </c>
      <c r="C8" s="17"/>
      <c r="D8" s="88" t="s">
        <v>388</v>
      </c>
      <c r="E8" s="90">
        <v>17792</v>
      </c>
      <c r="F8" s="17"/>
      <c r="G8" s="91">
        <f t="shared" ref="G8:G20" si="0">B8-E8</f>
        <v>2232</v>
      </c>
      <c r="H8" s="17"/>
    </row>
    <row r="9" spans="1:8" ht="13.5">
      <c r="A9" s="88" t="s">
        <v>389</v>
      </c>
      <c r="B9" s="89">
        <v>5679</v>
      </c>
      <c r="C9" s="17"/>
      <c r="D9" s="88" t="s">
        <v>389</v>
      </c>
      <c r="E9" s="90">
        <v>5428</v>
      </c>
      <c r="F9" s="17"/>
      <c r="G9" s="91">
        <f t="shared" si="0"/>
        <v>251</v>
      </c>
      <c r="H9" s="17"/>
    </row>
    <row r="10" spans="1:8" ht="13.5">
      <c r="A10" s="88" t="s">
        <v>390</v>
      </c>
      <c r="B10" s="89">
        <v>3630</v>
      </c>
      <c r="C10" s="17"/>
      <c r="D10" s="88" t="s">
        <v>390</v>
      </c>
      <c r="E10" s="90">
        <v>3221</v>
      </c>
      <c r="F10" s="17"/>
      <c r="G10" s="91">
        <f t="shared" si="0"/>
        <v>409</v>
      </c>
      <c r="H10" s="17"/>
    </row>
    <row r="11" spans="1:8" ht="13.5">
      <c r="A11" s="88" t="s">
        <v>391</v>
      </c>
      <c r="B11" s="89">
        <v>1290</v>
      </c>
      <c r="C11" s="17"/>
      <c r="D11" s="88" t="s">
        <v>391</v>
      </c>
      <c r="E11" s="90">
        <v>1416</v>
      </c>
      <c r="F11" s="17"/>
      <c r="G11" s="91">
        <f t="shared" si="0"/>
        <v>-126</v>
      </c>
      <c r="H11" s="17"/>
    </row>
    <row r="12" spans="1:8" ht="13.5">
      <c r="A12" s="88" t="s">
        <v>392</v>
      </c>
      <c r="B12" s="89">
        <v>7770</v>
      </c>
      <c r="C12" s="17"/>
      <c r="D12" s="88" t="s">
        <v>392</v>
      </c>
      <c r="E12" s="90">
        <v>7128</v>
      </c>
      <c r="F12" s="17"/>
      <c r="G12" s="91">
        <f t="shared" si="0"/>
        <v>642</v>
      </c>
      <c r="H12" s="17"/>
    </row>
    <row r="13" spans="1:8" ht="13.5">
      <c r="A13" s="88" t="s">
        <v>393</v>
      </c>
      <c r="B13" s="89">
        <v>4594</v>
      </c>
      <c r="C13" s="17"/>
      <c r="D13" s="88" t="s">
        <v>393</v>
      </c>
      <c r="E13" s="90">
        <v>4457</v>
      </c>
      <c r="F13" s="17"/>
      <c r="G13" s="91">
        <f t="shared" si="0"/>
        <v>137</v>
      </c>
      <c r="H13" s="17"/>
    </row>
    <row r="14" spans="1:8" ht="13.5">
      <c r="A14" s="88" t="s">
        <v>394</v>
      </c>
      <c r="B14" s="89">
        <v>3755</v>
      </c>
      <c r="C14" s="17"/>
      <c r="D14" s="88" t="s">
        <v>394</v>
      </c>
      <c r="E14" s="90">
        <v>3263</v>
      </c>
      <c r="F14" s="17"/>
      <c r="G14" s="91">
        <f t="shared" si="0"/>
        <v>492</v>
      </c>
      <c r="H14" s="17"/>
    </row>
    <row r="15" spans="1:8" ht="13.5">
      <c r="A15" s="88" t="s">
        <v>395</v>
      </c>
      <c r="B15" s="89">
        <v>22275</v>
      </c>
      <c r="C15" s="17"/>
      <c r="D15" s="88" t="s">
        <v>395</v>
      </c>
      <c r="E15" s="90">
        <v>21816</v>
      </c>
      <c r="F15" s="17"/>
      <c r="G15" s="91">
        <f t="shared" si="0"/>
        <v>459</v>
      </c>
      <c r="H15" s="17"/>
    </row>
    <row r="16" spans="1:8" ht="13.5">
      <c r="A16" s="88" t="s">
        <v>396</v>
      </c>
      <c r="B16" s="89">
        <v>11676</v>
      </c>
      <c r="C16" s="17"/>
      <c r="D16" s="88" t="s">
        <v>396</v>
      </c>
      <c r="E16" s="90">
        <v>11154</v>
      </c>
      <c r="F16" s="17"/>
      <c r="G16" s="91">
        <f t="shared" si="0"/>
        <v>522</v>
      </c>
      <c r="H16" s="17"/>
    </row>
    <row r="17" spans="1:8" ht="13.5">
      <c r="A17" s="88" t="s">
        <v>397</v>
      </c>
      <c r="B17" s="89">
        <v>9664</v>
      </c>
      <c r="C17" s="17"/>
      <c r="D17" s="88" t="s">
        <v>397</v>
      </c>
      <c r="E17" s="90">
        <v>10605</v>
      </c>
      <c r="F17" s="17"/>
      <c r="G17" s="91">
        <f t="shared" si="0"/>
        <v>-941</v>
      </c>
      <c r="H17" s="17"/>
    </row>
    <row r="18" spans="1:8" ht="13.5">
      <c r="A18" s="88" t="s">
        <v>398</v>
      </c>
      <c r="B18" s="89">
        <v>15105</v>
      </c>
      <c r="C18" s="17"/>
      <c r="D18" s="88" t="s">
        <v>398</v>
      </c>
      <c r="E18" s="90">
        <v>15067</v>
      </c>
      <c r="F18" s="17"/>
      <c r="G18" s="91">
        <f t="shared" si="0"/>
        <v>38</v>
      </c>
      <c r="H18" s="17"/>
    </row>
    <row r="19" spans="1:8" ht="13.5">
      <c r="A19" s="88" t="s">
        <v>399</v>
      </c>
      <c r="B19" s="89">
        <v>2060</v>
      </c>
      <c r="C19" s="17"/>
      <c r="D19" s="88" t="s">
        <v>399</v>
      </c>
      <c r="E19" s="90">
        <v>2111</v>
      </c>
      <c r="F19" s="17"/>
      <c r="G19" s="91">
        <f t="shared" si="0"/>
        <v>-51</v>
      </c>
      <c r="H19" s="17"/>
    </row>
    <row r="20" spans="1:8" ht="13.5">
      <c r="A20" s="88" t="s">
        <v>400</v>
      </c>
      <c r="B20" s="89">
        <v>12165</v>
      </c>
      <c r="C20" s="17"/>
      <c r="D20" s="88" t="s">
        <v>400</v>
      </c>
      <c r="E20" s="90">
        <v>10423</v>
      </c>
      <c r="F20" s="17"/>
      <c r="G20" s="91">
        <f t="shared" si="0"/>
        <v>1742</v>
      </c>
      <c r="H20" s="17"/>
    </row>
    <row r="21" spans="1:8" ht="13.5">
      <c r="A21" s="17"/>
      <c r="B21" s="17"/>
      <c r="C21" s="17"/>
      <c r="D21" s="17"/>
      <c r="E21" s="17"/>
      <c r="F21" s="17"/>
      <c r="G21" s="17"/>
      <c r="H21" s="17"/>
    </row>
    <row r="22" spans="1:8" ht="13.5">
      <c r="A22" s="231" t="s">
        <v>401</v>
      </c>
      <c r="B22" s="232"/>
      <c r="C22" s="232"/>
      <c r="D22" s="232"/>
      <c r="E22" s="232"/>
      <c r="F22" s="232"/>
      <c r="G22" s="232"/>
      <c r="H22" s="17"/>
    </row>
    <row r="23" spans="1:8" ht="13.5">
      <c r="A23" s="17"/>
      <c r="B23" s="17"/>
      <c r="C23" s="17"/>
      <c r="D23" s="17"/>
      <c r="E23" s="17"/>
      <c r="F23" s="17"/>
      <c r="G23" s="17"/>
      <c r="H23" s="17"/>
    </row>
    <row r="24" spans="1:8" ht="31.5" customHeight="1">
      <c r="A24" s="92" t="s">
        <v>402</v>
      </c>
      <c r="B24" s="233" t="s">
        <v>68</v>
      </c>
      <c r="C24" s="234"/>
      <c r="D24" s="234"/>
      <c r="E24" s="234"/>
      <c r="F24" s="234"/>
      <c r="G24" s="234"/>
      <c r="H24" s="17"/>
    </row>
    <row r="25" spans="1:8" ht="27">
      <c r="A25" s="93" t="s">
        <v>266</v>
      </c>
      <c r="B25" s="94" t="s">
        <v>384</v>
      </c>
      <c r="C25" s="20"/>
      <c r="D25" s="95" t="s">
        <v>266</v>
      </c>
      <c r="E25" s="94" t="s">
        <v>384</v>
      </c>
      <c r="F25" s="17"/>
      <c r="G25" s="84" t="s">
        <v>385</v>
      </c>
      <c r="H25" s="17"/>
    </row>
    <row r="26" spans="1:8" ht="13.5">
      <c r="A26" s="85" t="s">
        <v>266</v>
      </c>
      <c r="B26" s="86" t="s">
        <v>386</v>
      </c>
      <c r="C26" s="20"/>
      <c r="D26" s="87" t="s">
        <v>266</v>
      </c>
      <c r="E26" s="86">
        <v>2015</v>
      </c>
      <c r="F26" s="17"/>
      <c r="G26" s="17"/>
      <c r="H26" s="17"/>
    </row>
    <row r="27" spans="1:8" ht="13.5">
      <c r="A27" s="88" t="s">
        <v>387</v>
      </c>
      <c r="B27" s="89">
        <v>19474</v>
      </c>
      <c r="C27" s="17"/>
      <c r="D27" s="88" t="s">
        <v>387</v>
      </c>
      <c r="E27" s="90">
        <v>18464</v>
      </c>
      <c r="F27" s="17"/>
      <c r="G27" s="91">
        <f>B27-E27</f>
        <v>1010</v>
      </c>
      <c r="H27" s="17"/>
    </row>
    <row r="28" spans="1:8" ht="13.5">
      <c r="A28" s="88" t="s">
        <v>388</v>
      </c>
      <c r="B28" s="89">
        <v>20024</v>
      </c>
      <c r="C28" s="17"/>
      <c r="D28" s="88" t="s">
        <v>388</v>
      </c>
      <c r="E28" s="90">
        <v>17792</v>
      </c>
      <c r="F28" s="17"/>
      <c r="G28" s="91">
        <f t="shared" ref="G28:G40" si="1">B28-E28</f>
        <v>2232</v>
      </c>
      <c r="H28" s="17"/>
    </row>
    <row r="29" spans="1:8" ht="13.5">
      <c r="A29" s="88" t="s">
        <v>389</v>
      </c>
      <c r="B29" s="89">
        <v>5679</v>
      </c>
      <c r="C29" s="17"/>
      <c r="D29" s="88" t="s">
        <v>389</v>
      </c>
      <c r="E29" s="90">
        <v>5428</v>
      </c>
      <c r="F29" s="17"/>
      <c r="G29" s="91">
        <f t="shared" si="1"/>
        <v>251</v>
      </c>
      <c r="H29" s="17"/>
    </row>
    <row r="30" spans="1:8" ht="13.5">
      <c r="A30" s="88" t="s">
        <v>390</v>
      </c>
      <c r="B30" s="89">
        <v>3630</v>
      </c>
      <c r="C30" s="17"/>
      <c r="D30" s="88" t="s">
        <v>390</v>
      </c>
      <c r="E30" s="90">
        <v>3221</v>
      </c>
      <c r="F30" s="17"/>
      <c r="G30" s="91">
        <f t="shared" si="1"/>
        <v>409</v>
      </c>
      <c r="H30" s="17"/>
    </row>
    <row r="31" spans="1:8" ht="13.5">
      <c r="A31" s="88" t="s">
        <v>391</v>
      </c>
      <c r="B31" s="89">
        <v>1290</v>
      </c>
      <c r="C31" s="17"/>
      <c r="D31" s="88" t="s">
        <v>391</v>
      </c>
      <c r="E31" s="90">
        <v>1416</v>
      </c>
      <c r="F31" s="17"/>
      <c r="G31" s="91">
        <f t="shared" si="1"/>
        <v>-126</v>
      </c>
      <c r="H31" s="17"/>
    </row>
    <row r="32" spans="1:8" ht="13.5">
      <c r="A32" s="88" t="s">
        <v>392</v>
      </c>
      <c r="B32" s="89">
        <v>7770</v>
      </c>
      <c r="C32" s="17"/>
      <c r="D32" s="88" t="s">
        <v>392</v>
      </c>
      <c r="E32" s="90">
        <v>7128</v>
      </c>
      <c r="F32" s="17"/>
      <c r="G32" s="91">
        <f t="shared" si="1"/>
        <v>642</v>
      </c>
      <c r="H32" s="17"/>
    </row>
    <row r="33" spans="1:8" ht="13.5">
      <c r="A33" s="88" t="s">
        <v>393</v>
      </c>
      <c r="B33" s="89">
        <v>4594</v>
      </c>
      <c r="C33" s="17"/>
      <c r="D33" s="88" t="s">
        <v>393</v>
      </c>
      <c r="E33" s="90">
        <v>4457</v>
      </c>
      <c r="F33" s="17"/>
      <c r="G33" s="91">
        <f t="shared" si="1"/>
        <v>137</v>
      </c>
      <c r="H33" s="17"/>
    </row>
    <row r="34" spans="1:8" ht="13.5">
      <c r="A34" s="88" t="s">
        <v>394</v>
      </c>
      <c r="B34" s="89">
        <v>3755</v>
      </c>
      <c r="C34" s="17"/>
      <c r="D34" s="88" t="s">
        <v>394</v>
      </c>
      <c r="E34" s="90">
        <v>3263</v>
      </c>
      <c r="F34" s="17"/>
      <c r="G34" s="91">
        <f t="shared" si="1"/>
        <v>492</v>
      </c>
      <c r="H34" s="17"/>
    </row>
    <row r="35" spans="1:8" ht="13.5">
      <c r="A35" s="88" t="s">
        <v>395</v>
      </c>
      <c r="B35" s="89">
        <v>22275</v>
      </c>
      <c r="C35" s="17"/>
      <c r="D35" s="88" t="s">
        <v>395</v>
      </c>
      <c r="E35" s="90">
        <v>21816</v>
      </c>
      <c r="F35" s="17"/>
      <c r="G35" s="91">
        <f t="shared" si="1"/>
        <v>459</v>
      </c>
      <c r="H35" s="17"/>
    </row>
    <row r="36" spans="1:8" ht="13.5">
      <c r="A36" s="88" t="s">
        <v>396</v>
      </c>
      <c r="B36" s="89">
        <v>11676</v>
      </c>
      <c r="C36" s="17"/>
      <c r="D36" s="88" t="s">
        <v>396</v>
      </c>
      <c r="E36" s="90">
        <v>11154</v>
      </c>
      <c r="F36" s="17"/>
      <c r="G36" s="91">
        <f t="shared" si="1"/>
        <v>522</v>
      </c>
      <c r="H36" s="17"/>
    </row>
    <row r="37" spans="1:8" ht="13.5">
      <c r="A37" s="88" t="s">
        <v>397</v>
      </c>
      <c r="B37" s="89">
        <v>9664</v>
      </c>
      <c r="C37" s="17"/>
      <c r="D37" s="88" t="s">
        <v>397</v>
      </c>
      <c r="E37" s="90">
        <v>10605</v>
      </c>
      <c r="F37" s="17"/>
      <c r="G37" s="91">
        <f t="shared" si="1"/>
        <v>-941</v>
      </c>
      <c r="H37" s="17"/>
    </row>
    <row r="38" spans="1:8" ht="13.5">
      <c r="A38" s="88" t="s">
        <v>398</v>
      </c>
      <c r="B38" s="89">
        <v>15105</v>
      </c>
      <c r="C38" s="17"/>
      <c r="D38" s="88" t="s">
        <v>398</v>
      </c>
      <c r="E38" s="90">
        <v>15067</v>
      </c>
      <c r="F38" s="17"/>
      <c r="G38" s="91">
        <f t="shared" si="1"/>
        <v>38</v>
      </c>
      <c r="H38" s="17"/>
    </row>
    <row r="39" spans="1:8" ht="13.5">
      <c r="A39" s="88" t="s">
        <v>399</v>
      </c>
      <c r="B39" s="89">
        <v>2060</v>
      </c>
      <c r="C39" s="17"/>
      <c r="D39" s="88" t="s">
        <v>399</v>
      </c>
      <c r="E39" s="90">
        <v>2111</v>
      </c>
      <c r="F39" s="17"/>
      <c r="G39" s="91">
        <f t="shared" si="1"/>
        <v>-51</v>
      </c>
      <c r="H39" s="17"/>
    </row>
    <row r="40" spans="1:8" ht="13.5">
      <c r="A40" s="88" t="s">
        <v>400</v>
      </c>
      <c r="B40" s="89">
        <v>12165</v>
      </c>
      <c r="C40" s="17"/>
      <c r="D40" s="88" t="s">
        <v>400</v>
      </c>
      <c r="E40" s="90">
        <v>10423</v>
      </c>
      <c r="F40" s="17"/>
      <c r="G40" s="91">
        <f t="shared" si="1"/>
        <v>1742</v>
      </c>
      <c r="H40" s="17"/>
    </row>
    <row r="41" spans="1:8" ht="13.5">
      <c r="A41" s="17"/>
      <c r="B41" s="17"/>
      <c r="C41" s="17"/>
      <c r="D41" s="17"/>
      <c r="E41" s="17"/>
      <c r="F41" s="17"/>
      <c r="G41" s="17"/>
      <c r="H41" s="17"/>
    </row>
    <row r="42" spans="1:8" ht="13.5" customHeight="1">
      <c r="A42" s="224" t="s">
        <v>403</v>
      </c>
      <c r="B42" s="225"/>
      <c r="C42" s="225"/>
      <c r="D42" s="225"/>
      <c r="E42" s="225"/>
      <c r="F42" s="225"/>
      <c r="G42" s="226"/>
      <c r="H42" s="17"/>
    </row>
    <row r="43" spans="1:8" ht="13.5">
      <c r="A43" s="17"/>
      <c r="B43" s="17"/>
      <c r="C43" s="17"/>
      <c r="D43" s="17"/>
      <c r="E43" s="17"/>
      <c r="F43" s="17"/>
      <c r="G43" s="17"/>
      <c r="H43" s="17"/>
    </row>
    <row r="44" spans="1:8" ht="32.25" customHeight="1">
      <c r="A44" s="96" t="s">
        <v>404</v>
      </c>
      <c r="B44" s="240" t="s">
        <v>70</v>
      </c>
      <c r="C44" s="241"/>
      <c r="D44" s="241"/>
      <c r="E44" s="241"/>
      <c r="F44" s="241"/>
      <c r="G44" s="241"/>
      <c r="H44" s="17"/>
    </row>
    <row r="45" spans="1:8" ht="27">
      <c r="A45" s="97" t="s">
        <v>266</v>
      </c>
      <c r="B45" s="98" t="s">
        <v>384</v>
      </c>
      <c r="C45" s="17"/>
      <c r="D45" s="97" t="s">
        <v>266</v>
      </c>
      <c r="E45" s="99" t="s">
        <v>384</v>
      </c>
      <c r="F45" s="17"/>
      <c r="G45" s="84" t="s">
        <v>385</v>
      </c>
      <c r="H45" s="17"/>
    </row>
    <row r="46" spans="1:8" ht="13.5">
      <c r="A46" s="97" t="s">
        <v>266</v>
      </c>
      <c r="B46" s="98" t="s">
        <v>405</v>
      </c>
      <c r="C46" s="17"/>
      <c r="D46" s="97" t="s">
        <v>266</v>
      </c>
      <c r="E46" s="100">
        <v>2015</v>
      </c>
      <c r="F46" s="17"/>
      <c r="G46" s="17"/>
      <c r="H46" s="17"/>
    </row>
    <row r="47" spans="1:8" ht="13.5">
      <c r="A47" s="97" t="s">
        <v>387</v>
      </c>
      <c r="B47" s="101">
        <v>19474</v>
      </c>
      <c r="C47" s="17"/>
      <c r="D47" s="97" t="s">
        <v>387</v>
      </c>
      <c r="E47" s="102">
        <v>18464</v>
      </c>
      <c r="F47" s="17"/>
      <c r="G47" s="103">
        <f>B47-E47</f>
        <v>1010</v>
      </c>
      <c r="H47" s="17"/>
    </row>
    <row r="48" spans="1:8" ht="13.5">
      <c r="A48" s="97" t="s">
        <v>388</v>
      </c>
      <c r="B48" s="101">
        <v>20024</v>
      </c>
      <c r="C48" s="17"/>
      <c r="D48" s="97" t="s">
        <v>388</v>
      </c>
      <c r="E48" s="102">
        <v>17792</v>
      </c>
      <c r="F48" s="17"/>
      <c r="G48" s="103">
        <f t="shared" ref="G48:G60" si="2">B48-E48</f>
        <v>2232</v>
      </c>
      <c r="H48" s="17"/>
    </row>
    <row r="49" spans="1:8" ht="13.5">
      <c r="A49" s="97" t="s">
        <v>389</v>
      </c>
      <c r="B49" s="101">
        <v>5679</v>
      </c>
      <c r="C49" s="17"/>
      <c r="D49" s="97" t="s">
        <v>389</v>
      </c>
      <c r="E49" s="102">
        <v>5428</v>
      </c>
      <c r="F49" s="17"/>
      <c r="G49" s="103">
        <f t="shared" si="2"/>
        <v>251</v>
      </c>
      <c r="H49" s="17"/>
    </row>
    <row r="50" spans="1:8" ht="13.5">
      <c r="A50" s="97" t="s">
        <v>390</v>
      </c>
      <c r="B50" s="101">
        <v>3630</v>
      </c>
      <c r="C50" s="17"/>
      <c r="D50" s="97" t="s">
        <v>390</v>
      </c>
      <c r="E50" s="102">
        <v>3221</v>
      </c>
      <c r="F50" s="17"/>
      <c r="G50" s="103">
        <f t="shared" si="2"/>
        <v>409</v>
      </c>
      <c r="H50" s="17"/>
    </row>
    <row r="51" spans="1:8" ht="13.5">
      <c r="A51" s="97" t="s">
        <v>391</v>
      </c>
      <c r="B51" s="101">
        <v>1290</v>
      </c>
      <c r="C51" s="17"/>
      <c r="D51" s="97" t="s">
        <v>391</v>
      </c>
      <c r="E51" s="102">
        <v>1416</v>
      </c>
      <c r="F51" s="17"/>
      <c r="G51" s="104">
        <f t="shared" si="2"/>
        <v>-126</v>
      </c>
      <c r="H51" s="17"/>
    </row>
    <row r="52" spans="1:8" ht="13.5">
      <c r="A52" s="97" t="s">
        <v>392</v>
      </c>
      <c r="B52" s="101">
        <v>7770</v>
      </c>
      <c r="C52" s="17"/>
      <c r="D52" s="97" t="s">
        <v>392</v>
      </c>
      <c r="E52" s="102">
        <v>7128</v>
      </c>
      <c r="F52" s="17"/>
      <c r="G52" s="103">
        <f t="shared" si="2"/>
        <v>642</v>
      </c>
      <c r="H52" s="17"/>
    </row>
    <row r="53" spans="1:8" ht="13.5">
      <c r="A53" s="97" t="s">
        <v>393</v>
      </c>
      <c r="B53" s="101">
        <v>4594</v>
      </c>
      <c r="C53" s="17"/>
      <c r="D53" s="97" t="s">
        <v>393</v>
      </c>
      <c r="E53" s="102">
        <v>4457</v>
      </c>
      <c r="F53" s="17"/>
      <c r="G53" s="103">
        <f t="shared" si="2"/>
        <v>137</v>
      </c>
      <c r="H53" s="17"/>
    </row>
    <row r="54" spans="1:8" ht="13.5">
      <c r="A54" s="97" t="s">
        <v>394</v>
      </c>
      <c r="B54" s="101">
        <v>3755</v>
      </c>
      <c r="C54" s="17"/>
      <c r="D54" s="97" t="s">
        <v>394</v>
      </c>
      <c r="E54" s="102">
        <v>3263</v>
      </c>
      <c r="F54" s="17"/>
      <c r="G54" s="103">
        <f t="shared" si="2"/>
        <v>492</v>
      </c>
      <c r="H54" s="17"/>
    </row>
    <row r="55" spans="1:8" ht="13.5">
      <c r="A55" s="97" t="s">
        <v>395</v>
      </c>
      <c r="B55" s="101">
        <v>22275</v>
      </c>
      <c r="C55" s="17"/>
      <c r="D55" s="97" t="s">
        <v>395</v>
      </c>
      <c r="E55" s="102">
        <v>21816</v>
      </c>
      <c r="F55" s="17"/>
      <c r="G55" s="103">
        <f t="shared" si="2"/>
        <v>459</v>
      </c>
      <c r="H55" s="17"/>
    </row>
    <row r="56" spans="1:8" ht="13.5">
      <c r="A56" s="97" t="s">
        <v>396</v>
      </c>
      <c r="B56" s="101">
        <v>11676</v>
      </c>
      <c r="C56" s="17"/>
      <c r="D56" s="97" t="s">
        <v>396</v>
      </c>
      <c r="E56" s="102">
        <v>11154</v>
      </c>
      <c r="F56" s="17"/>
      <c r="G56" s="103">
        <f t="shared" si="2"/>
        <v>522</v>
      </c>
      <c r="H56" s="17"/>
    </row>
    <row r="57" spans="1:8" ht="13.5">
      <c r="A57" s="97" t="s">
        <v>397</v>
      </c>
      <c r="B57" s="101">
        <v>9664</v>
      </c>
      <c r="C57" s="17"/>
      <c r="D57" s="97" t="s">
        <v>397</v>
      </c>
      <c r="E57" s="102">
        <v>10605</v>
      </c>
      <c r="F57" s="17"/>
      <c r="G57" s="104">
        <f t="shared" si="2"/>
        <v>-941</v>
      </c>
      <c r="H57" s="17"/>
    </row>
    <row r="58" spans="1:8" ht="13.5">
      <c r="A58" s="97" t="s">
        <v>398</v>
      </c>
      <c r="B58" s="101">
        <v>15105</v>
      </c>
      <c r="C58" s="17"/>
      <c r="D58" s="97" t="s">
        <v>398</v>
      </c>
      <c r="E58" s="102">
        <v>15067</v>
      </c>
      <c r="F58" s="17"/>
      <c r="G58" s="103">
        <f t="shared" si="2"/>
        <v>38</v>
      </c>
      <c r="H58" s="17"/>
    </row>
    <row r="59" spans="1:8" ht="13.5">
      <c r="A59" s="97" t="s">
        <v>399</v>
      </c>
      <c r="B59" s="101">
        <v>2060</v>
      </c>
      <c r="C59" s="17"/>
      <c r="D59" s="97" t="s">
        <v>399</v>
      </c>
      <c r="E59" s="102">
        <v>2111</v>
      </c>
      <c r="F59" s="17"/>
      <c r="G59" s="103">
        <f t="shared" si="2"/>
        <v>-51</v>
      </c>
      <c r="H59" s="17"/>
    </row>
    <row r="60" spans="1:8" ht="13.5">
      <c r="A60" s="97" t="s">
        <v>400</v>
      </c>
      <c r="B60" s="101">
        <v>12165</v>
      </c>
      <c r="C60" s="17"/>
      <c r="D60" s="97" t="s">
        <v>400</v>
      </c>
      <c r="E60" s="102">
        <v>10423</v>
      </c>
      <c r="F60" s="17"/>
      <c r="G60" s="103">
        <f t="shared" si="2"/>
        <v>1742</v>
      </c>
      <c r="H60" s="17"/>
    </row>
    <row r="61" spans="1:8" ht="13.5">
      <c r="A61" s="17"/>
      <c r="B61" s="17"/>
      <c r="C61" s="17"/>
      <c r="D61" s="17"/>
      <c r="E61" s="17"/>
      <c r="F61" s="17"/>
      <c r="G61" s="17"/>
      <c r="H61" s="17"/>
    </row>
    <row r="62" spans="1:8" ht="13.5">
      <c r="A62" s="242" t="s">
        <v>406</v>
      </c>
      <c r="B62" s="243"/>
      <c r="C62" s="243"/>
      <c r="D62" s="243"/>
      <c r="E62" s="243"/>
      <c r="F62" s="243"/>
      <c r="G62" s="243"/>
      <c r="H62" s="17"/>
    </row>
    <row r="63" spans="1:8" ht="13.5">
      <c r="A63" s="103"/>
      <c r="B63" s="103"/>
      <c r="C63" s="103"/>
      <c r="D63" s="103"/>
      <c r="E63" s="103"/>
      <c r="F63" s="103"/>
      <c r="G63" s="103"/>
      <c r="H63" s="17"/>
    </row>
    <row r="64" spans="1:8" ht="13.5">
      <c r="A64" s="105" t="s">
        <v>71</v>
      </c>
      <c r="B64" s="244" t="s">
        <v>72</v>
      </c>
      <c r="C64" s="245"/>
      <c r="D64" s="245"/>
      <c r="E64" s="245"/>
      <c r="F64" s="245"/>
      <c r="G64" s="245"/>
      <c r="H64" s="17"/>
    </row>
    <row r="65" spans="1:12" ht="42.75" customHeight="1">
      <c r="A65" s="106" t="s">
        <v>407</v>
      </c>
      <c r="B65" s="246" t="s">
        <v>74</v>
      </c>
      <c r="C65" s="246"/>
      <c r="D65" s="246"/>
      <c r="E65" s="246"/>
      <c r="F65" s="246"/>
      <c r="G65" s="246"/>
      <c r="H65" s="21"/>
      <c r="I65" s="107"/>
      <c r="J65" s="107"/>
      <c r="K65" s="107"/>
      <c r="L65" s="107"/>
    </row>
    <row r="66" spans="1:12" ht="13.5">
      <c r="A66" s="108" t="s">
        <v>408</v>
      </c>
      <c r="B66" s="247">
        <v>2015</v>
      </c>
      <c r="C66" s="247"/>
      <c r="D66" s="247" t="s">
        <v>409</v>
      </c>
      <c r="E66" s="247"/>
      <c r="F66" s="247" t="s">
        <v>410</v>
      </c>
      <c r="G66" s="247"/>
      <c r="H66" s="17"/>
    </row>
    <row r="67" spans="1:12" ht="26.25" customHeight="1">
      <c r="A67" s="235" t="s">
        <v>411</v>
      </c>
      <c r="B67" s="110" t="s">
        <v>412</v>
      </c>
      <c r="C67" s="110" t="s">
        <v>413</v>
      </c>
      <c r="D67" s="110" t="s">
        <v>412</v>
      </c>
      <c r="E67" s="110" t="s">
        <v>413</v>
      </c>
      <c r="F67" s="110" t="s">
        <v>412</v>
      </c>
      <c r="G67" s="110" t="s">
        <v>413</v>
      </c>
      <c r="H67" s="17"/>
    </row>
    <row r="68" spans="1:12" ht="24.75" customHeight="1">
      <c r="A68" s="234"/>
      <c r="B68" s="111" t="s">
        <v>414</v>
      </c>
      <c r="C68" s="111" t="s">
        <v>414</v>
      </c>
      <c r="D68" s="111" t="s">
        <v>414</v>
      </c>
      <c r="E68" s="111" t="s">
        <v>414</v>
      </c>
      <c r="F68" s="111" t="s">
        <v>414</v>
      </c>
      <c r="G68" s="111" t="s">
        <v>414</v>
      </c>
      <c r="H68" s="17"/>
    </row>
    <row r="69" spans="1:12" ht="13.5">
      <c r="A69" s="112" t="s">
        <v>387</v>
      </c>
      <c r="B69" s="113">
        <v>52.225841476655809</v>
      </c>
      <c r="C69" s="113">
        <v>65.100286532951287</v>
      </c>
      <c r="D69" s="113">
        <v>69.271445358401877</v>
      </c>
      <c r="E69" s="113">
        <v>79.015240328253228</v>
      </c>
      <c r="F69" s="113">
        <v>73.649459783913557</v>
      </c>
      <c r="G69" s="113">
        <v>83.815711754282347</v>
      </c>
      <c r="H69" s="114">
        <f>SUM(F69:G69)/2</f>
        <v>78.732585769097952</v>
      </c>
    </row>
    <row r="70" spans="1:12" ht="13.5">
      <c r="A70" s="115" t="s">
        <v>388</v>
      </c>
      <c r="B70" s="113">
        <v>45.243243243243242</v>
      </c>
      <c r="C70" s="113">
        <v>60.010822510822514</v>
      </c>
      <c r="D70" s="113">
        <v>52.254901960784316</v>
      </c>
      <c r="E70" s="113">
        <v>67.559055118110237</v>
      </c>
      <c r="F70" s="113">
        <v>52.798053527980535</v>
      </c>
      <c r="G70" s="113">
        <v>68.103896103896105</v>
      </c>
      <c r="H70" s="114">
        <f t="shared" ref="H70:H82" si="3">SUM(F70:G70)/2</f>
        <v>60.450974815938324</v>
      </c>
    </row>
    <row r="71" spans="1:12" ht="13.5">
      <c r="A71" s="115" t="s">
        <v>389</v>
      </c>
      <c r="B71" s="113">
        <v>57.894736842105267</v>
      </c>
      <c r="C71" s="113">
        <v>77.306273062730625</v>
      </c>
      <c r="D71" s="113">
        <v>66.970802919708035</v>
      </c>
      <c r="E71" s="113">
        <v>89.922480620155042</v>
      </c>
      <c r="F71" s="113">
        <v>69.087523277467412</v>
      </c>
      <c r="G71" s="113">
        <v>92.519685039370074</v>
      </c>
      <c r="H71" s="114">
        <f t="shared" si="3"/>
        <v>80.80360415841875</v>
      </c>
    </row>
    <row r="72" spans="1:12" ht="13.5">
      <c r="A72" s="115" t="s">
        <v>390</v>
      </c>
      <c r="B72" s="113">
        <v>41.712707182320443</v>
      </c>
      <c r="C72" s="113">
        <v>58.308157099697887</v>
      </c>
      <c r="D72" s="113">
        <v>45.833333333333329</v>
      </c>
      <c r="E72" s="113">
        <v>59.705882352941174</v>
      </c>
      <c r="F72" s="113">
        <v>46.685082872928177</v>
      </c>
      <c r="G72" s="113">
        <v>58.238636363636367</v>
      </c>
      <c r="H72" s="114">
        <f t="shared" si="3"/>
        <v>52.461859618282276</v>
      </c>
    </row>
    <row r="73" spans="1:12" ht="13.5">
      <c r="A73" s="115" t="s">
        <v>391</v>
      </c>
      <c r="B73" s="113">
        <v>152.12765957446808</v>
      </c>
      <c r="C73" s="113">
        <v>154.36893203883494</v>
      </c>
      <c r="D73" s="113">
        <v>157.64705882352942</v>
      </c>
      <c r="E73" s="113">
        <v>188.88888888888889</v>
      </c>
      <c r="F73" s="113">
        <v>154.6511627906977</v>
      </c>
      <c r="G73" s="113">
        <v>194.87179487179486</v>
      </c>
      <c r="H73" s="116">
        <f t="shared" si="3"/>
        <v>174.76147883124628</v>
      </c>
    </row>
    <row r="74" spans="1:12" ht="13.5">
      <c r="A74" s="115" t="s">
        <v>392</v>
      </c>
      <c r="B74" s="113">
        <v>35.035629453681707</v>
      </c>
      <c r="C74" s="113">
        <v>50.589777195281783</v>
      </c>
      <c r="D74" s="113">
        <v>51.989730423620031</v>
      </c>
      <c r="E74" s="113">
        <v>67.703703703703695</v>
      </c>
      <c r="F74" s="113">
        <v>56.891891891891888</v>
      </c>
      <c r="G74" s="113">
        <v>75.884244372990352</v>
      </c>
      <c r="H74" s="114">
        <f t="shared" si="3"/>
        <v>66.38806813244112</v>
      </c>
    </row>
    <row r="75" spans="1:12" ht="13.5">
      <c r="A75" s="115" t="s">
        <v>393</v>
      </c>
      <c r="B75" s="113">
        <v>81.909547738693462</v>
      </c>
      <c r="C75" s="113">
        <v>112.01044386422976</v>
      </c>
      <c r="D75" s="113">
        <v>90.270270270270274</v>
      </c>
      <c r="E75" s="113">
        <v>127.76119402985076</v>
      </c>
      <c r="F75" s="113">
        <v>88.511749347258487</v>
      </c>
      <c r="G75" s="113">
        <v>131.88854489164086</v>
      </c>
      <c r="H75" s="116">
        <f t="shared" si="3"/>
        <v>110.20014711944967</v>
      </c>
    </row>
    <row r="76" spans="1:12" ht="13.5">
      <c r="A76" s="115" t="s">
        <v>394</v>
      </c>
      <c r="B76" s="113">
        <v>72.277227722772281</v>
      </c>
      <c r="C76" s="113">
        <v>83.928571428571431</v>
      </c>
      <c r="D76" s="113">
        <v>73.602484472049696</v>
      </c>
      <c r="E76" s="113">
        <v>71.692307692307693</v>
      </c>
      <c r="F76" s="113">
        <v>79.503105590062106</v>
      </c>
      <c r="G76" s="113">
        <v>75.625</v>
      </c>
      <c r="H76" s="114">
        <f t="shared" si="3"/>
        <v>77.564052795031046</v>
      </c>
    </row>
    <row r="77" spans="1:12" ht="13.5">
      <c r="A77" s="115" t="s">
        <v>395</v>
      </c>
      <c r="B77" s="113">
        <v>55.775425678785084</v>
      </c>
      <c r="C77" s="113">
        <v>76.139147476727103</v>
      </c>
      <c r="D77" s="113">
        <v>70.787083753784046</v>
      </c>
      <c r="E77" s="113">
        <v>95.127008812856403</v>
      </c>
      <c r="F77" s="113">
        <v>75.130072840790845</v>
      </c>
      <c r="G77" s="113">
        <v>98.4416980118216</v>
      </c>
      <c r="H77" s="114">
        <f t="shared" si="3"/>
        <v>86.785885426306223</v>
      </c>
    </row>
    <row r="78" spans="1:12" ht="13.5">
      <c r="A78" s="115" t="s">
        <v>396</v>
      </c>
      <c r="B78" s="113">
        <v>52.181500872600353</v>
      </c>
      <c r="C78" s="113">
        <v>69.723018147086918</v>
      </c>
      <c r="D78" s="113">
        <v>67.444029850746261</v>
      </c>
      <c r="E78" s="113">
        <v>85.329341317365277</v>
      </c>
      <c r="F78" s="113">
        <v>73.113207547169807</v>
      </c>
      <c r="G78" s="113">
        <v>90.634441087613297</v>
      </c>
      <c r="H78" s="114">
        <f t="shared" si="3"/>
        <v>81.873824317391552</v>
      </c>
    </row>
    <row r="79" spans="1:12" ht="13.5">
      <c r="A79" s="115" t="s">
        <v>397</v>
      </c>
      <c r="B79" s="113">
        <v>86.255411255411246</v>
      </c>
      <c r="C79" s="113">
        <v>119.86455981941309</v>
      </c>
      <c r="D79" s="113">
        <v>100.49261083743843</v>
      </c>
      <c r="E79" s="113">
        <v>132.28247162673392</v>
      </c>
      <c r="F79" s="113">
        <v>101.1002444987775</v>
      </c>
      <c r="G79" s="113">
        <v>129.61586121437423</v>
      </c>
      <c r="H79" s="116">
        <f t="shared" si="3"/>
        <v>115.35805285657587</v>
      </c>
    </row>
    <row r="80" spans="1:12" ht="13.5">
      <c r="A80" s="115" t="s">
        <v>398</v>
      </c>
      <c r="B80" s="113">
        <v>75.31044558071585</v>
      </c>
      <c r="C80" s="113">
        <v>102.41758241758241</v>
      </c>
      <c r="D80" s="113">
        <v>84.85316846986089</v>
      </c>
      <c r="E80" s="113">
        <v>113.13131313131312</v>
      </c>
      <c r="F80" s="113">
        <v>90.255591054313101</v>
      </c>
      <c r="G80" s="113">
        <v>121.6612377850163</v>
      </c>
      <c r="H80" s="116">
        <f t="shared" si="3"/>
        <v>105.95841441966471</v>
      </c>
    </row>
    <row r="81" spans="1:11" ht="13.5">
      <c r="A81" s="115" t="s">
        <v>399</v>
      </c>
      <c r="B81" s="113">
        <v>82.631578947368425</v>
      </c>
      <c r="C81" s="113">
        <v>114.51612903225808</v>
      </c>
      <c r="D81" s="113">
        <v>98.857142857142861</v>
      </c>
      <c r="E81" s="113">
        <v>134.33734939759037</v>
      </c>
      <c r="F81" s="113">
        <v>104.14201183431953</v>
      </c>
      <c r="G81" s="113">
        <v>146.15384615384613</v>
      </c>
      <c r="H81" s="116">
        <f t="shared" si="3"/>
        <v>125.14792899408283</v>
      </c>
    </row>
    <row r="82" spans="1:11" ht="14.25" customHeight="1">
      <c r="A82" s="115" t="s">
        <v>400</v>
      </c>
      <c r="B82" s="113">
        <v>28.850488354620584</v>
      </c>
      <c r="C82" s="113">
        <v>38.522637013502781</v>
      </c>
      <c r="D82" s="113">
        <v>32.20338983050847</v>
      </c>
      <c r="E82" s="113">
        <v>37.110481586402265</v>
      </c>
      <c r="F82" s="113">
        <v>32.096219931271477</v>
      </c>
      <c r="G82" s="113">
        <v>38.521677327647474</v>
      </c>
      <c r="H82" s="114">
        <f t="shared" si="3"/>
        <v>35.308948629459479</v>
      </c>
      <c r="K82" s="117"/>
    </row>
    <row r="83" spans="1:11" ht="40.5">
      <c r="A83" s="109" t="s">
        <v>415</v>
      </c>
      <c r="B83" s="118"/>
      <c r="C83" s="118"/>
      <c r="D83" s="118"/>
      <c r="E83" s="118"/>
      <c r="F83" s="118"/>
      <c r="G83" s="119" t="s">
        <v>416</v>
      </c>
      <c r="H83" s="116">
        <f>SUM(H69:H82)/14</f>
        <v>89.413987563099013</v>
      </c>
    </row>
    <row r="84" spans="1:11" ht="13.5">
      <c r="A84" s="108"/>
      <c r="B84" s="120"/>
      <c r="C84" s="120"/>
      <c r="D84" s="120"/>
      <c r="E84" s="120"/>
      <c r="F84" s="120"/>
      <c r="G84" s="120"/>
      <c r="H84" s="114"/>
    </row>
    <row r="85" spans="1:11" ht="13.5">
      <c r="A85" s="236" t="s">
        <v>417</v>
      </c>
      <c r="B85" s="236"/>
      <c r="C85" s="236"/>
      <c r="D85" s="236"/>
      <c r="E85" s="236"/>
      <c r="F85" s="236"/>
      <c r="G85" s="236"/>
      <c r="H85" s="236"/>
    </row>
    <row r="86" spans="1:11" ht="15.75" customHeight="1" thickBot="1">
      <c r="A86" s="17"/>
      <c r="B86" s="17"/>
      <c r="C86" s="17"/>
      <c r="D86" s="17"/>
      <c r="E86" s="17"/>
      <c r="F86" s="17"/>
      <c r="G86" s="17"/>
      <c r="H86" s="17"/>
    </row>
    <row r="87" spans="1:11" ht="55.5" customHeight="1">
      <c r="A87" s="121" t="s">
        <v>418</v>
      </c>
      <c r="B87" s="237" t="s">
        <v>78</v>
      </c>
      <c r="C87" s="237"/>
      <c r="D87" s="122"/>
      <c r="E87" s="122"/>
      <c r="F87" s="122"/>
      <c r="G87" s="123"/>
      <c r="H87" s="17"/>
    </row>
    <row r="88" spans="1:11" ht="21" customHeight="1">
      <c r="A88" s="121" t="s">
        <v>419</v>
      </c>
      <c r="B88" s="121" t="s">
        <v>420</v>
      </c>
      <c r="C88" s="124"/>
      <c r="D88" s="125"/>
      <c r="E88" s="125"/>
      <c r="F88" s="125"/>
      <c r="G88" s="125"/>
      <c r="H88" s="17"/>
    </row>
    <row r="89" spans="1:11" ht="13.5">
      <c r="A89" s="126" t="s">
        <v>387</v>
      </c>
      <c r="B89" s="127">
        <v>1727</v>
      </c>
      <c r="C89" s="17"/>
      <c r="D89" s="34"/>
      <c r="E89" s="17"/>
      <c r="F89" s="17"/>
      <c r="G89" s="17"/>
      <c r="H89" s="17"/>
    </row>
    <row r="90" spans="1:11" ht="13.5">
      <c r="A90" s="128" t="s">
        <v>388</v>
      </c>
      <c r="B90" s="129">
        <v>1350</v>
      </c>
      <c r="C90" s="17"/>
      <c r="D90" s="17"/>
      <c r="E90" s="17"/>
      <c r="F90" s="17"/>
      <c r="G90" s="17"/>
      <c r="H90" s="17"/>
    </row>
    <row r="91" spans="1:11" ht="13.5">
      <c r="A91" s="128" t="s">
        <v>389</v>
      </c>
      <c r="B91" s="130">
        <v>436</v>
      </c>
      <c r="C91" s="17"/>
      <c r="D91" s="17"/>
      <c r="E91" s="17"/>
      <c r="F91" s="17"/>
      <c r="G91" s="17"/>
      <c r="H91" s="17"/>
    </row>
    <row r="92" spans="1:11" ht="13.5">
      <c r="A92" s="128" t="s">
        <v>390</v>
      </c>
      <c r="B92" s="130">
        <v>234</v>
      </c>
      <c r="C92" s="17"/>
      <c r="D92" s="17"/>
      <c r="E92" s="17"/>
      <c r="F92" s="17"/>
      <c r="G92" s="17"/>
      <c r="H92" s="17"/>
    </row>
    <row r="93" spans="1:11" ht="13.5">
      <c r="A93" s="128" t="s">
        <v>391</v>
      </c>
      <c r="B93" s="130">
        <v>144</v>
      </c>
      <c r="C93" s="17"/>
      <c r="D93" s="17"/>
      <c r="E93" s="17"/>
      <c r="F93" s="17"/>
      <c r="G93" s="17"/>
      <c r="H93" s="17"/>
    </row>
    <row r="94" spans="1:11" ht="13.5">
      <c r="A94" s="128" t="s">
        <v>392</v>
      </c>
      <c r="B94" s="130">
        <v>525</v>
      </c>
      <c r="C94" s="17"/>
      <c r="D94" s="17"/>
      <c r="E94" s="17"/>
      <c r="F94" s="17"/>
      <c r="G94" s="17"/>
      <c r="H94" s="17"/>
    </row>
    <row r="95" spans="1:11" ht="13.5">
      <c r="A95" s="128" t="s">
        <v>393</v>
      </c>
      <c r="B95" s="130">
        <v>337</v>
      </c>
      <c r="C95" s="17"/>
      <c r="D95" s="17"/>
      <c r="E95" s="17"/>
      <c r="F95" s="17"/>
      <c r="G95" s="17"/>
      <c r="H95" s="17"/>
    </row>
    <row r="96" spans="1:11" ht="13.5">
      <c r="A96" s="128" t="s">
        <v>394</v>
      </c>
      <c r="B96" s="130">
        <v>253</v>
      </c>
      <c r="C96" s="17"/>
      <c r="D96" s="17"/>
      <c r="E96" s="17"/>
      <c r="F96" s="17"/>
      <c r="G96" s="17"/>
      <c r="H96" s="17"/>
    </row>
    <row r="97" spans="1:8" ht="13.5">
      <c r="A97" s="128" t="s">
        <v>395</v>
      </c>
      <c r="B97" s="129">
        <v>1380</v>
      </c>
      <c r="C97" s="17"/>
      <c r="D97" s="17"/>
      <c r="E97" s="17"/>
      <c r="F97" s="17"/>
      <c r="G97" s="17"/>
      <c r="H97" s="17"/>
    </row>
    <row r="98" spans="1:8" ht="13.5">
      <c r="A98" s="128" t="s">
        <v>396</v>
      </c>
      <c r="B98" s="131">
        <v>1102</v>
      </c>
      <c r="C98" s="17"/>
      <c r="D98" s="17"/>
      <c r="E98" s="17"/>
      <c r="F98" s="17"/>
      <c r="G98" s="17"/>
      <c r="H98" s="17"/>
    </row>
    <row r="99" spans="1:8" ht="13.5">
      <c r="A99" s="128" t="s">
        <v>397</v>
      </c>
      <c r="B99" s="130">
        <v>642</v>
      </c>
      <c r="C99" s="17"/>
      <c r="D99" s="17"/>
      <c r="E99" s="17"/>
      <c r="F99" s="17"/>
      <c r="G99" s="17"/>
      <c r="H99" s="17"/>
    </row>
    <row r="100" spans="1:8" ht="13.5">
      <c r="A100" s="128" t="s">
        <v>398</v>
      </c>
      <c r="B100" s="131">
        <v>970</v>
      </c>
      <c r="C100" s="17"/>
      <c r="D100" s="17"/>
      <c r="E100" s="17"/>
      <c r="F100" s="17"/>
      <c r="G100" s="17"/>
      <c r="H100" s="17"/>
    </row>
    <row r="101" spans="1:8" ht="13.5">
      <c r="A101" s="128" t="s">
        <v>399</v>
      </c>
      <c r="B101" s="130">
        <v>105</v>
      </c>
      <c r="C101" s="17"/>
      <c r="D101" s="17"/>
      <c r="E101" s="17"/>
      <c r="F101" s="17"/>
      <c r="G101" s="17"/>
      <c r="H101" s="17"/>
    </row>
    <row r="102" spans="1:8" ht="13.5">
      <c r="A102" s="128" t="s">
        <v>400</v>
      </c>
      <c r="B102" s="130">
        <v>611</v>
      </c>
      <c r="C102" s="17"/>
      <c r="D102" s="17"/>
      <c r="E102" s="17"/>
      <c r="F102" s="17"/>
      <c r="G102" s="17"/>
      <c r="H102" s="17"/>
    </row>
    <row r="103" spans="1:8" ht="13.5">
      <c r="A103" s="132" t="s">
        <v>421</v>
      </c>
      <c r="B103" s="133">
        <v>9816</v>
      </c>
      <c r="C103" s="17"/>
      <c r="D103" s="17"/>
      <c r="E103" s="17"/>
      <c r="F103" s="17"/>
      <c r="G103" s="17"/>
      <c r="H103" s="17"/>
    </row>
    <row r="104" spans="1:8" ht="27">
      <c r="A104" s="134" t="s">
        <v>422</v>
      </c>
      <c r="B104" s="135">
        <f>SUM(B89:B102)/14</f>
        <v>701.14285714285711</v>
      </c>
      <c r="C104" s="20"/>
      <c r="D104" s="17"/>
      <c r="E104" s="17"/>
      <c r="F104" s="17"/>
      <c r="G104" s="17"/>
      <c r="H104" s="17"/>
    </row>
    <row r="105" spans="1:8" ht="13.5">
      <c r="A105" s="17"/>
      <c r="B105" s="17"/>
      <c r="C105" s="17"/>
      <c r="D105" s="17"/>
      <c r="E105" s="17"/>
      <c r="F105" s="17"/>
      <c r="G105" s="17"/>
      <c r="H105" s="17"/>
    </row>
    <row r="106" spans="1:8" ht="24.75" customHeight="1">
      <c r="A106" s="238" t="s">
        <v>423</v>
      </c>
      <c r="B106" s="239"/>
      <c r="C106" s="239"/>
      <c r="D106" s="239"/>
      <c r="E106" s="239"/>
      <c r="F106" s="239"/>
      <c r="G106" s="239"/>
      <c r="H106" s="17"/>
    </row>
  </sheetData>
  <mergeCells count="17">
    <mergeCell ref="A67:A68"/>
    <mergeCell ref="A85:H85"/>
    <mergeCell ref="B87:C87"/>
    <mergeCell ref="A106:G106"/>
    <mergeCell ref="B44:G44"/>
    <mergeCell ref="A62:G62"/>
    <mergeCell ref="B64:G64"/>
    <mergeCell ref="B65:G65"/>
    <mergeCell ref="B66:C66"/>
    <mergeCell ref="D66:E66"/>
    <mergeCell ref="F66:G66"/>
    <mergeCell ref="A42:G42"/>
    <mergeCell ref="B1:G1"/>
    <mergeCell ref="B2:G2"/>
    <mergeCell ref="B4:G4"/>
    <mergeCell ref="A22:G22"/>
    <mergeCell ref="B24:G2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72801-315F-4ED2-944E-81FA3AB2917B}">
  <dimension ref="A2:A17"/>
  <sheetViews>
    <sheetView topLeftCell="A8" workbookViewId="0">
      <selection activeCell="A20" sqref="A20"/>
    </sheetView>
  </sheetViews>
  <sheetFormatPr baseColWidth="10" defaultRowHeight="16.5"/>
  <cols>
    <col min="1" max="1" width="104" style="1" customWidth="1"/>
    <col min="2" max="16384" width="11" style="1"/>
  </cols>
  <sheetData>
    <row r="2" spans="1:1" s="15" customFormat="1" ht="25.5" customHeight="1">
      <c r="A2" s="14" t="s">
        <v>297</v>
      </c>
    </row>
    <row r="3" spans="1:1" ht="30" customHeight="1">
      <c r="A3" s="13" t="s">
        <v>308</v>
      </c>
    </row>
    <row r="4" spans="1:1" ht="30" customHeight="1">
      <c r="A4" s="13" t="s">
        <v>298</v>
      </c>
    </row>
    <row r="5" spans="1:1" ht="30" customHeight="1">
      <c r="A5" s="13" t="s">
        <v>299</v>
      </c>
    </row>
    <row r="6" spans="1:1" ht="30" customHeight="1">
      <c r="A6" s="13" t="s">
        <v>300</v>
      </c>
    </row>
    <row r="7" spans="1:1" ht="30" customHeight="1">
      <c r="A7" s="13" t="s">
        <v>301</v>
      </c>
    </row>
    <row r="8" spans="1:1" ht="30" customHeight="1">
      <c r="A8" s="13" t="s">
        <v>309</v>
      </c>
    </row>
    <row r="9" spans="1:1" ht="30" customHeight="1">
      <c r="A9" s="13" t="s">
        <v>310</v>
      </c>
    </row>
    <row r="10" spans="1:1" ht="30" customHeight="1">
      <c r="A10" s="13" t="s">
        <v>302</v>
      </c>
    </row>
    <row r="11" spans="1:1" ht="30" customHeight="1">
      <c r="A11" s="13" t="s">
        <v>303</v>
      </c>
    </row>
    <row r="12" spans="1:1" ht="30" customHeight="1">
      <c r="A12" s="13" t="s">
        <v>304</v>
      </c>
    </row>
    <row r="13" spans="1:1" ht="30" customHeight="1">
      <c r="A13" s="13" t="s">
        <v>305</v>
      </c>
    </row>
    <row r="14" spans="1:1" ht="30" customHeight="1">
      <c r="A14" s="13" t="s">
        <v>306</v>
      </c>
    </row>
    <row r="15" spans="1:1" ht="30" customHeight="1">
      <c r="A15" s="13" t="s">
        <v>311</v>
      </c>
    </row>
    <row r="16" spans="1:1" ht="30" customHeight="1">
      <c r="A16" s="13" t="s">
        <v>312</v>
      </c>
    </row>
    <row r="17" spans="1:1" ht="30" customHeight="1">
      <c r="A17" s="13" t="s">
        <v>307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9CE53-7E33-4310-B8ED-CC79D50EA363}">
  <sheetPr>
    <pageSetUpPr fitToPage="1"/>
  </sheetPr>
  <dimension ref="A1:H11"/>
  <sheetViews>
    <sheetView topLeftCell="A7" workbookViewId="0">
      <selection activeCell="D15" sqref="D15"/>
    </sheetView>
  </sheetViews>
  <sheetFormatPr baseColWidth="10" defaultRowHeight="15.75"/>
  <cols>
    <col min="1" max="6" width="11" style="75"/>
    <col min="7" max="7" width="20" style="75" customWidth="1"/>
    <col min="8" max="16384" width="11" style="75"/>
  </cols>
  <sheetData>
    <row r="1" spans="1:8" s="16" customFormat="1" ht="29.25" customHeight="1">
      <c r="A1" s="248" t="s">
        <v>344</v>
      </c>
      <c r="B1" s="248"/>
      <c r="C1" s="248"/>
      <c r="D1" s="248"/>
      <c r="E1" s="248"/>
      <c r="F1" s="248"/>
      <c r="G1" s="248"/>
    </row>
    <row r="2" spans="1:8" s="16" customFormat="1" ht="62.25" customHeight="1">
      <c r="A2" s="253" t="s">
        <v>350</v>
      </c>
      <c r="B2" s="253"/>
      <c r="C2" s="253"/>
      <c r="D2" s="253"/>
      <c r="E2" s="253"/>
      <c r="F2" s="253"/>
      <c r="G2" s="253"/>
      <c r="H2" s="16" t="s">
        <v>266</v>
      </c>
    </row>
    <row r="3" spans="1:8" s="16" customFormat="1" ht="26.25" customHeight="1">
      <c r="A3" s="253" t="s">
        <v>352</v>
      </c>
      <c r="B3" s="253"/>
      <c r="C3" s="253"/>
      <c r="D3" s="253"/>
      <c r="E3" s="253"/>
      <c r="F3" s="253"/>
      <c r="G3" s="253"/>
    </row>
    <row r="4" spans="1:8" s="16" customFormat="1" ht="62.25" customHeight="1">
      <c r="A4" s="253" t="s">
        <v>351</v>
      </c>
      <c r="B4" s="253"/>
      <c r="C4" s="253"/>
      <c r="D4" s="253"/>
      <c r="E4" s="253"/>
      <c r="F4" s="253"/>
      <c r="G4" s="253"/>
    </row>
    <row r="5" spans="1:8" ht="46.5" customHeight="1">
      <c r="A5" s="250"/>
      <c r="B5" s="251"/>
      <c r="C5" s="251"/>
      <c r="D5" s="251"/>
      <c r="E5" s="251"/>
      <c r="F5" s="251"/>
      <c r="G5" s="252"/>
    </row>
    <row r="6" spans="1:8" ht="40.5" customHeight="1">
      <c r="A6" s="249" t="s">
        <v>345</v>
      </c>
      <c r="B6" s="249"/>
      <c r="C6" s="249"/>
      <c r="D6" s="249"/>
      <c r="E6" s="249"/>
      <c r="F6" s="249"/>
      <c r="G6" s="249"/>
    </row>
    <row r="7" spans="1:8" s="16" customFormat="1" ht="62.25" customHeight="1">
      <c r="A7" s="254" t="s">
        <v>347</v>
      </c>
      <c r="B7" s="254"/>
      <c r="C7" s="254"/>
      <c r="D7" s="254"/>
      <c r="E7" s="254"/>
      <c r="F7" s="254"/>
      <c r="G7" s="254"/>
    </row>
    <row r="8" spans="1:8" s="16" customFormat="1" ht="27" customHeight="1">
      <c r="A8" s="254" t="s">
        <v>349</v>
      </c>
      <c r="B8" s="254"/>
      <c r="C8" s="254"/>
      <c r="D8" s="254"/>
      <c r="E8" s="254"/>
      <c r="F8" s="254"/>
      <c r="G8" s="254"/>
    </row>
    <row r="9" spans="1:8" ht="33" customHeight="1">
      <c r="A9" s="257"/>
      <c r="B9" s="258"/>
      <c r="C9" s="258"/>
      <c r="D9" s="258"/>
      <c r="E9" s="258"/>
      <c r="F9" s="258"/>
      <c r="G9" s="258"/>
    </row>
    <row r="10" spans="1:8" ht="40.5" customHeight="1">
      <c r="A10" s="256" t="s">
        <v>346</v>
      </c>
      <c r="B10" s="256"/>
      <c r="C10" s="256"/>
      <c r="D10" s="256"/>
      <c r="E10" s="256"/>
      <c r="F10" s="256"/>
      <c r="G10" s="256"/>
    </row>
    <row r="11" spans="1:8" ht="57.75" customHeight="1">
      <c r="A11" s="255" t="s">
        <v>348</v>
      </c>
      <c r="B11" s="255"/>
      <c r="C11" s="255"/>
      <c r="D11" s="255"/>
      <c r="E11" s="255"/>
      <c r="F11" s="255"/>
      <c r="G11" s="255"/>
    </row>
  </sheetData>
  <mergeCells count="11">
    <mergeCell ref="A7:G7"/>
    <mergeCell ref="A8:G8"/>
    <mergeCell ref="A11:G11"/>
    <mergeCell ref="A10:G10"/>
    <mergeCell ref="A9:G9"/>
    <mergeCell ref="A1:G1"/>
    <mergeCell ref="A6:G6"/>
    <mergeCell ref="A5:G5"/>
    <mergeCell ref="A4:G4"/>
    <mergeCell ref="A3:G3"/>
    <mergeCell ref="A2:G2"/>
  </mergeCells>
  <pageMargins left="0.70866141732283472" right="0.70866141732283472" top="0.74803149606299213" bottom="0.74803149606299213" header="0.31496062992125984" footer="0.31496062992125984"/>
  <pageSetup paperSize="9" scale="7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D94C98332E20A41BA6FA9DBB4DC0774" ma:contentTypeVersion="19" ma:contentTypeDescription="Crear nuevo documento." ma:contentTypeScope="" ma:versionID="ae95f84e049366d0fef27e88353d969a">
  <xsd:schema xmlns:xsd="http://www.w3.org/2001/XMLSchema" xmlns:xs="http://www.w3.org/2001/XMLSchema" xmlns:p="http://schemas.microsoft.com/office/2006/metadata/properties" xmlns:ns2="62dc3d7f-184b-4343-86a7-4751fdd7ced2" xmlns:ns3="492b47bb-8c1e-49f4-920d-4b0634bac3a4" targetNamespace="http://schemas.microsoft.com/office/2006/metadata/properties" ma:root="true" ma:fieldsID="db54929278e71b248ce284d5a9e8aaf8" ns2:_="" ns3:_="">
    <xsd:import namespace="62dc3d7f-184b-4343-86a7-4751fdd7ced2"/>
    <xsd:import namespace="492b47bb-8c1e-49f4-920d-4b0634bac3a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lcf76f155ced4ddcb4097134ff3c332f" minOccurs="0"/>
                <xsd:element ref="ns3:TaxCatchAll" minOccurs="0"/>
                <xsd:element ref="ns2:MediaServiceLocation"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dc3d7f-184b-4343-86a7-4751fdd7ce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3bcf74d6-3019-4a00-b45d-beaf759e274b"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92b47bb-8c1e-49f4-920d-4b0634bac3a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5c94b86-8f56-4619-8f2a-a6bd22e90f94}" ma:internalName="TaxCatchAll" ma:showField="CatchAllData" ma:web="492b47bb-8c1e-49f4-920d-4b0634bac3a4">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2dc3d7f-184b-4343-86a7-4751fdd7ced2">
      <Terms xmlns="http://schemas.microsoft.com/office/infopath/2007/PartnerControls"/>
    </lcf76f155ced4ddcb4097134ff3c332f>
    <TaxCatchAll xmlns="492b47bb-8c1e-49f4-920d-4b0634bac3a4" xsi:nil="true"/>
  </documentManagement>
</p:properties>
</file>

<file path=customXml/itemProps1.xml><?xml version="1.0" encoding="utf-8"?>
<ds:datastoreItem xmlns:ds="http://schemas.openxmlformats.org/officeDocument/2006/customXml" ds:itemID="{14E0747D-E138-4AC5-89C5-5E06BC6252BA}">
  <ds:schemaRefs>
    <ds:schemaRef ds:uri="http://schemas.microsoft.com/sharepoint/v3/contenttype/forms"/>
  </ds:schemaRefs>
</ds:datastoreItem>
</file>

<file path=customXml/itemProps2.xml><?xml version="1.0" encoding="utf-8"?>
<ds:datastoreItem xmlns:ds="http://schemas.openxmlformats.org/officeDocument/2006/customXml" ds:itemID="{ABC42E48-8393-487F-A17F-006D186B31AC}"/>
</file>

<file path=customXml/itemProps3.xml><?xml version="1.0" encoding="utf-8"?>
<ds:datastoreItem xmlns:ds="http://schemas.openxmlformats.org/officeDocument/2006/customXml" ds:itemID="{E9769B3F-D59C-46F1-B0FC-75A7569DFE91}">
  <ds:schemaRefs>
    <ds:schemaRef ds:uri="http://schemas.microsoft.com/office/2006/metadata/properties"/>
    <ds:schemaRef ds:uri="http://schemas.microsoft.com/office/infopath/2007/PartnerControls"/>
    <ds:schemaRef ds:uri="62dc3d7f-184b-4343-86a7-4751fdd7ced2"/>
    <ds:schemaRef ds:uri="492b47bb-8c1e-49f4-920d-4b0634bac3a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TIPOLOGÍAS AYUDAS GR80 VEGA-SE</vt:lpstr>
      <vt:lpstr>CRITERIOS LINEA 1 Productivos</vt:lpstr>
      <vt:lpstr>AT.3_Población_ZRL</vt:lpstr>
      <vt:lpstr>RD. Reto Demográfico</vt:lpstr>
      <vt:lpstr>CO.1_Necesidades_Priorizadas</vt:lpstr>
      <vt:lpstr>IN.1_Innovacion</vt:lpstr>
      <vt:lpstr>'CRITERIOS LINEA 1 Productivos'!Área_de_impresión</vt:lpstr>
      <vt:lpstr>IN.1_Innovacion!Área_de_impresión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Pilar Gamiz</dc:creator>
  <cp:lastModifiedBy>Encarna Pérez [PROMOVEGA]</cp:lastModifiedBy>
  <cp:lastPrinted>2026-02-20T08:14:19Z</cp:lastPrinted>
  <dcterms:created xsi:type="dcterms:W3CDTF">2024-07-22T12:25:05Z</dcterms:created>
  <dcterms:modified xsi:type="dcterms:W3CDTF">2026-04-27T07:10:26Z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0x0101004D94C98332E20A41BA6FA9DBB4DC0774</vt:lpwstr>
  </property>
  <property fmtid="{D5CDD505-2E9C-101B-9397-08002B2CF9AE}" pid="3" name="MediaServiceImageTags">
    <vt:lpwstr/>
  </property>
</Properties>
</file>