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movega-my.sharepoint.com/personal/info_promovega_org/Documents/Escritorio/ayudas/"/>
    </mc:Choice>
  </mc:AlternateContent>
  <xr:revisionPtr revIDLastSave="1" documentId="8_{AB9D2853-B308-4A97-8B13-17B24CA8D935}" xr6:coauthVersionLast="47" xr6:coauthVersionMax="47" xr10:uidLastSave="{0A0DC5D4-287A-4714-A4DB-548A9D29204A}"/>
  <bookViews>
    <workbookView xWindow="-120" yWindow="-120" windowWidth="29040" windowHeight="15720" tabRatio="689" firstSheet="1" activeTab="1" xr2:uid="{B81D3294-8310-44E3-8F61-CF3C898313F3}"/>
  </bookViews>
  <sheets>
    <sheet name="TIPOLOGÍAS Operaciones LÍNEA 2" sheetId="13" r:id="rId1"/>
    <sheet name="CRITERIOS LÍNEA 2" sheetId="3" r:id="rId2"/>
    <sheet name="AT.3_Población_ZRL" sheetId="10" r:id="rId3"/>
    <sheet name="RD. RETO DEMOGRÁFICO" sheetId="14" r:id="rId4"/>
    <sheet name="CO.1_Necesidades_Priorizadas" sheetId="9" r:id="rId5"/>
    <sheet name="IN.1_Innovacion" sheetId="7" r:id="rId6"/>
  </sheets>
  <definedNames>
    <definedName name="_xlnm.Print_Area" localSheetId="5">IN.1_Innovacion!$A$1:$G$19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3" l="1"/>
  <c r="J134" i="3"/>
  <c r="J132" i="3"/>
  <c r="J128" i="3"/>
  <c r="J124" i="3"/>
  <c r="J123" i="3"/>
  <c r="J119" i="3"/>
  <c r="J110" i="3"/>
  <c r="J109" i="3"/>
  <c r="J105" i="3"/>
  <c r="J102" i="3"/>
  <c r="J101" i="3"/>
  <c r="J99" i="3"/>
  <c r="J95" i="3"/>
  <c r="J89" i="3"/>
  <c r="J88" i="3"/>
  <c r="J79" i="3"/>
  <c r="J84" i="3"/>
  <c r="J63" i="3"/>
  <c r="J51" i="3"/>
  <c r="J50" i="3"/>
  <c r="J45" i="3"/>
  <c r="J35" i="3"/>
  <c r="J33" i="3"/>
  <c r="J29" i="3"/>
  <c r="J23" i="3"/>
  <c r="J18" i="3"/>
  <c r="J14" i="3"/>
  <c r="J9" i="3"/>
  <c r="B104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140" i="3"/>
  <c r="G135" i="3"/>
  <c r="G132" i="3"/>
  <c r="G128" i="3"/>
  <c r="G124" i="3"/>
  <c r="G119" i="3"/>
  <c r="G110" i="3"/>
  <c r="G105" i="3"/>
  <c r="G102" i="3"/>
  <c r="G99" i="3"/>
  <c r="G95" i="3"/>
  <c r="G89" i="3"/>
  <c r="G84" i="3"/>
  <c r="G79" i="3"/>
  <c r="G63" i="3"/>
  <c r="G51" i="3"/>
  <c r="F140" i="3"/>
  <c r="G45" i="3"/>
  <c r="G43" i="3"/>
  <c r="G38" i="3"/>
  <c r="G35" i="3"/>
  <c r="G33" i="3"/>
  <c r="G29" i="3"/>
  <c r="G23" i="3"/>
  <c r="G18" i="3"/>
  <c r="G14" i="3"/>
  <c r="G12" i="3"/>
  <c r="G9" i="3"/>
  <c r="H83" i="14" l="1"/>
  <c r="B18" i="10"/>
  <c r="B17" i="10"/>
</calcChain>
</file>

<file path=xl/sharedStrings.xml><?xml version="1.0" encoding="utf-8"?>
<sst xmlns="http://schemas.openxmlformats.org/spreadsheetml/2006/main" count="761" uniqueCount="443">
  <si>
    <t>Código</t>
  </si>
  <si>
    <t>Excluyente</t>
  </si>
  <si>
    <t>AT.3</t>
  </si>
  <si>
    <t>Población del núcleo donde se ejecutará la operación</t>
  </si>
  <si>
    <t>AT.3.1</t>
  </si>
  <si>
    <t xml:space="preserve"> AT.3.2</t>
  </si>
  <si>
    <t>El núcleo de población cuenta con un número de habitantes censados menor a la cifra resultante de la mediana de población de los municipios de Andalucía (2497 habitantes) , según datos del INE (2023).</t>
  </si>
  <si>
    <t>Acumulable</t>
  </si>
  <si>
    <t>AT.7</t>
  </si>
  <si>
    <t>Producción local de calidad artesanal</t>
  </si>
  <si>
    <t>AT.7.1</t>
  </si>
  <si>
    <t>La operación implica un apoyo para productos locales identificados expresamente en la EDL o que se encuentren amparados en algún sistema de calidad (Certificación de calidad, IGP…)</t>
  </si>
  <si>
    <t>AT.8</t>
  </si>
  <si>
    <t>Efectos de la operación en el territorio</t>
  </si>
  <si>
    <t>AT.8.1</t>
  </si>
  <si>
    <t>La operación consiste en una 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</si>
  <si>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</si>
  <si>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</si>
  <si>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CO.1</t>
  </si>
  <si>
    <t>CO.1.1</t>
  </si>
  <si>
    <t>CO.1.2</t>
  </si>
  <si>
    <t>La operación atiende a 2 necesidades priorizadas detectadas en EDLL</t>
  </si>
  <si>
    <t>CO.1.3</t>
  </si>
  <si>
    <t>FE.2</t>
  </si>
  <si>
    <t>Ámbitos peculiares de actuación atendiendo a aspectos del territorio de la ZRL reflejados en la EDL</t>
  </si>
  <si>
    <t>FE.2.2</t>
  </si>
  <si>
    <t>Acciones dirigidas a la protección y conservación de las diversas artesanías de la ZRL</t>
  </si>
  <si>
    <t>FE.2.6</t>
  </si>
  <si>
    <t>Acciones dirigidas a la protección y conservación de la gastronomía típica local</t>
  </si>
  <si>
    <t>FE.2.9</t>
  </si>
  <si>
    <t>Acciones dirigidas a la protección y conservación de las técnicas constructivas tradicionales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</si>
  <si>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</si>
  <si>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</si>
  <si>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RD.2</t>
  </si>
  <si>
    <t>Evolución de los índices de población</t>
  </si>
  <si>
    <t>RD.2.1</t>
  </si>
  <si>
    <t>Municipios con pérdida de más del 15% de población censada en el último marco 2014-2022</t>
  </si>
  <si>
    <t>RD.2.2</t>
  </si>
  <si>
    <t>Municipios con pérdida de más del 10% de población censada en el último marco 2014-2022</t>
  </si>
  <si>
    <t>RD.2.3</t>
  </si>
  <si>
    <t>Municipios con pérdida de más del 5% de población censada en el último marco 2014-2022</t>
  </si>
  <si>
    <t>RD.4</t>
  </si>
  <si>
    <t>Índice de envejecimiento</t>
  </si>
  <si>
    <t>RD.4.1</t>
  </si>
  <si>
    <t>El porcentaje que representa a las personas mayores de 64 años sobre la población menor de 16 años es superior a la media de ese índice calculado para toda la ZRL</t>
  </si>
  <si>
    <t>RD.5</t>
  </si>
  <si>
    <t>Contribución al equilibrio territorial y a la actividad económica</t>
  </si>
  <si>
    <t>RD.5.1</t>
  </si>
  <si>
    <t>La operación implica el apoyo a municipios con un n.º de empresas menor a la media de la ZRL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</si>
  <si>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</si>
  <si>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</si>
  <si>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</si>
  <si>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</si>
  <si>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</si>
  <si>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</si>
  <si>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</si>
  <si>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</si>
  <si>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</si>
  <si>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</si>
  <si>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</si>
  <si>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</si>
  <si>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</si>
  <si>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</si>
  <si>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CC.3</t>
  </si>
  <si>
    <t>Reutilización, reciclado o reducción de residuos</t>
  </si>
  <si>
    <t>CC.3.1</t>
  </si>
  <si>
    <t>Implantación de sistemas o procesos que supongan reutilización, reciclado o reducción de residuos</t>
  </si>
  <si>
    <t>CC.3.2</t>
  </si>
  <si>
    <t>Sustitución de materiales o procesos contaminantes por otros más sostenibles</t>
  </si>
  <si>
    <t>CC.3.3</t>
  </si>
  <si>
    <t>Promoción de procesos de biocompostaje</t>
  </si>
  <si>
    <t>CC.3.4</t>
  </si>
  <si>
    <t>Aplicación de procesos de economía circular, incluyendo la promoción de la venta de productos a granel</t>
  </si>
  <si>
    <t>PE.1</t>
  </si>
  <si>
    <t>Creación de empleo por cuenta propia asociado a una operación</t>
  </si>
  <si>
    <t>PE.1.1</t>
  </si>
  <si>
    <t>Creación de un puesto de trabajo por cuenta propia</t>
  </si>
  <si>
    <t>PE.1.1.1</t>
  </si>
  <si>
    <t xml:space="preserve"> Excluyente</t>
  </si>
  <si>
    <t>PE.1.1.2</t>
  </si>
  <si>
    <t>PE.1.2</t>
  </si>
  <si>
    <t>PE.1.2.1</t>
  </si>
  <si>
    <t>↑Excluyente</t>
  </si>
  <si>
    <t>PE.1.3</t>
  </si>
  <si>
    <t>Creación de un puesto de trabajo por cuenta propia para jóvenes &lt; 35 años</t>
  </si>
  <si>
    <t>PE.1.3.1.</t>
  </si>
  <si>
    <t>PE.1.4</t>
  </si>
  <si>
    <t>Creación de un puesto de trabajo por cuenta propia para personas con diversidad funcional o en riesgo de exclusión social</t>
  </si>
  <si>
    <t xml:space="preserve"> Acumulable</t>
  </si>
  <si>
    <t>PE.1.4.1</t>
  </si>
  <si>
    <t>Creación de un puesto de trabajo por cuenta propia para personas con diversidad funcional o en riesgo de exclusión social demandantes de empleo</t>
  </si>
  <si>
    <t>P.E. 1.5</t>
  </si>
  <si>
    <t>P.E. 1.6</t>
  </si>
  <si>
    <t>PE.2</t>
  </si>
  <si>
    <t>Creación de empleo por cuenta ajena asociado a una operación</t>
  </si>
  <si>
    <t>PE 2.1</t>
  </si>
  <si>
    <t>Creación de un puesto de trabajo por cuenta ajena, duración mínima 1 año. / 1 UTA</t>
  </si>
  <si>
    <t>PE 2.2</t>
  </si>
  <si>
    <t>PE 2.3</t>
  </si>
  <si>
    <t>PE 2.4</t>
  </si>
  <si>
    <t>PE 2.5</t>
  </si>
  <si>
    <t>Creación de un puesto de trabajo por cuenta ajena, duración mínima 1 año / 1 UTA, ocupado por mujeres demandantes de empleo.  Graduable según sea jornada parcial, completa o programa- operación completo</t>
  </si>
  <si>
    <t>↑ Acumulable</t>
  </si>
  <si>
    <t>PE 2.6</t>
  </si>
  <si>
    <t>PE 2.7</t>
  </si>
  <si>
    <t>PE 2.8</t>
  </si>
  <si>
    <t>PE 2.9</t>
  </si>
  <si>
    <t>PE 2.10</t>
  </si>
  <si>
    <t>PE 2.11</t>
  </si>
  <si>
    <t>PE 2.12</t>
  </si>
  <si>
    <t>PE 2.13</t>
  </si>
  <si>
    <t>PE 2.14</t>
  </si>
  <si>
    <t>PE 2.15</t>
  </si>
  <si>
    <t>PE.3</t>
  </si>
  <si>
    <t xml:space="preserve"> Mejora o consolidación de empleo previamente existente</t>
  </si>
  <si>
    <t>PE 3.1</t>
  </si>
  <si>
    <t>Mejora o consolidación de empleo previamente existente, siempre que suponga cambio de jornada parcial a completa, de fijo discontinuo a indefinido o mejora de categoría profesional.</t>
  </si>
  <si>
    <t>PE 3.2</t>
  </si>
  <si>
    <t>Mejora o consolidación de empleo previamente existente para mujeres trabajadoras, siempre que suponga cambio de jornada parcial a completa, de fijo discontinuo a indefinido o mejora de categoría profesional.</t>
  </si>
  <si>
    <t>PE 3.3</t>
  </si>
  <si>
    <t>Mejora o consolidación de empleo previamente existente para población trabajadora &lt; 35 años, siempre que suponga cambio de jornada parcial a completa, de fijo discontinuo a indefinido o mejora de categoría profesional.</t>
  </si>
  <si>
    <t>PE 3.4</t>
  </si>
  <si>
    <t>Mejora o consolidación de empleo previamente existente para personas con capacidades diversas o en riesgo de exclusión social, siempre que suponga  cambio de jornada parcial a completa, de fijo discontinuo a indefinido o mejora de categoría profesional.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</si>
  <si>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</si>
  <si>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</si>
  <si>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</si>
  <si>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</si>
  <si>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</si>
  <si>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</si>
  <si>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</si>
  <si>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</si>
  <si>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8 IGUALDAD DE GÉNERO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</si>
  <si>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</si>
  <si>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</si>
  <si>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</si>
  <si>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</si>
  <si>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</si>
  <si>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</si>
  <si>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</si>
  <si>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</si>
  <si>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</si>
  <si>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</si>
  <si>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</si>
  <si>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</si>
  <si>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</si>
  <si>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</si>
  <si>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</si>
  <si>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</si>
  <si>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</si>
  <si>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</si>
  <si>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</si>
  <si>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</si>
  <si>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IG.12</t>
  </si>
  <si>
    <t>Mujeres jóvenes</t>
  </si>
  <si>
    <t>IG.12.1</t>
  </si>
  <si>
    <t>Operaciones o proyectos que impliquen retorno de mujeres recién graduadas (máximo 12 meses desde finalización formación de grado medio o superior tanto reglada como no reglada) al medio rural y su incorporación al mundo laboral (por cuenta ajena o propia) en el ámbito geográfico de la ZRL</t>
  </si>
  <si>
    <t>DRI.2</t>
  </si>
  <si>
    <t>Condicionalidad social</t>
  </si>
  <si>
    <t>DRI.2.1</t>
  </si>
  <si>
    <t>La operación se lleva a cabo por una entidad con certificado de buenas prácticas sociales, o que lo obtendrá gracias a la operación.</t>
  </si>
  <si>
    <t>DRI.2.2</t>
  </si>
  <si>
    <t>La operación favorece la instalación en el territorio de empresas de inserción social inscritas en el Registro competente</t>
  </si>
  <si>
    <t>DRI.3</t>
  </si>
  <si>
    <t>Características adaptativas de las estructuras</t>
  </si>
  <si>
    <t>DRI.3.1</t>
  </si>
  <si>
    <t>Las instalaciones y los procesos de la entidad solicitante están adaptados a las posibles limitaciones de la población con discapacidad, o lo estarán gracias a la operación, siempre que supere o mejore los requisitos mínimos establecidos en la normativa sectorial vigente</t>
  </si>
  <si>
    <t>DRI.3.2</t>
  </si>
  <si>
    <t>El personal de la entidad solicitante cuenta con formación en materia de atención a colectivos vulnerables de población en riesgo de exclusión social o lo tendrá gracias a la operación</t>
  </si>
  <si>
    <t>DRI.3.3</t>
  </si>
  <si>
    <t>La operación responde a una o más necesidades especificas en materia de atención a población en riesgo de exclusión social identificadas en la EDL.</t>
  </si>
  <si>
    <t>JR.1</t>
  </si>
  <si>
    <t>Contribución a la promoción de condiciones para la igualdad de oportunidades de la juventud rural (menores de 35 años)</t>
  </si>
  <si>
    <t>JR.1.1</t>
  </si>
  <si>
    <t xml:space="preserve">La operación esta promovida por:  población joven emprendedora </t>
  </si>
  <si>
    <t>JR 1.2</t>
  </si>
  <si>
    <t>La operación  está promovida por 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</si>
  <si>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</si>
  <si>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</si>
  <si>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</si>
  <si>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</si>
  <si>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</si>
  <si>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</si>
  <si>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</si>
  <si>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</si>
  <si>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</si>
  <si>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</si>
  <si>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</si>
  <si>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</si>
  <si>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</si>
  <si>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</si>
  <si>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</si>
  <si>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</si>
  <si>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</si>
  <si>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</si>
  <si>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</si>
  <si>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>Tipología de la cooperación de la persona física o jurídica promotora</t>
  </si>
  <si>
    <t>PS.1.1</t>
  </si>
  <si>
    <t xml:space="preserve">Integración en estructuras o entidades cooperativas de primer o segundo grado 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</si>
  <si>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</si>
  <si>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</si>
  <si>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</si>
  <si>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</si>
  <si>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</si>
  <si>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</si>
  <si>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</si>
  <si>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</si>
  <si>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</si>
  <si>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</si>
  <si>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</si>
  <si>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</si>
  <si>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PS.3</t>
  </si>
  <si>
    <t>Beneficiarios finales en otros programas anteriores (PRODER-LEADER)</t>
  </si>
  <si>
    <t>PS.3.1</t>
  </si>
  <si>
    <t>Personas físicas o jurídicas que nunca hayan sido beneficiarias en convocatorias Leader anteriores</t>
  </si>
  <si>
    <t>SP.1</t>
  </si>
  <si>
    <t>Mejora del acceso a servicios de proximidad de calidad</t>
  </si>
  <si>
    <t>SP.1.1</t>
  </si>
  <si>
    <t>La operación implica la creación de nuevos servicios de proximidad a la población en general</t>
  </si>
  <si>
    <t>SP.1.2</t>
  </si>
  <si>
    <t>La operación implica la mejora de los servicios de proximidad existentes</t>
  </si>
  <si>
    <t>SP.1.3</t>
  </si>
  <si>
    <t>La operación implica el fomento de servicios de proximidad para personas dependientes</t>
  </si>
  <si>
    <t>CO.1. Resolución de las necesidades priorizadas detectadas en EDLL (*)</t>
  </si>
  <si>
    <t xml:space="preserve"> La operación atiende a  1 necesidad priorizada detectada en EDLL</t>
  </si>
  <si>
    <t>La operación atiende a 3 ó más necesidades priorizadas detectadas en EDLL</t>
  </si>
  <si>
    <t>4.5</t>
  </si>
  <si>
    <t>Puntuación MÁXIMA</t>
  </si>
  <si>
    <t>PUNTUACIÓN TOTAL MÁXIMA</t>
  </si>
  <si>
    <t>PUNTUACIÓN PROYECTO</t>
  </si>
  <si>
    <t>PROMOTOR</t>
  </si>
  <si>
    <t>PROYECTO</t>
  </si>
  <si>
    <t>JUSTIFICACIÓN: Documentación aportada</t>
  </si>
  <si>
    <t>1. ÁMBITO TERRITORIAL</t>
  </si>
  <si>
    <t>2. CALIDAD OPERACIÓN</t>
  </si>
  <si>
    <t>TIPO</t>
  </si>
  <si>
    <t xml:space="preserve"> </t>
  </si>
  <si>
    <t>3. FACTOR ECONÓMICO</t>
  </si>
  <si>
    <t>4. RETO DEMOGRÁFICO</t>
  </si>
  <si>
    <t>5. ADAPTACIÓN Y MITIGACIÓN FRENTE AL CAMBIO CLIMÁTICO</t>
  </si>
  <si>
    <t>6. EMPLEO</t>
  </si>
  <si>
    <t>9. DESARROLLO RURAL INCLUSIVO</t>
  </si>
  <si>
    <t>10. JUVENTUD RURAL</t>
  </si>
  <si>
    <t>11. INNOVACIÓN</t>
  </si>
  <si>
    <t>13. PERFIL DEL SOLICITANTE</t>
  </si>
  <si>
    <t>Denominación</t>
  </si>
  <si>
    <t>Población  total 2023</t>
  </si>
  <si>
    <t>POBLACIÓN TOTAL ZRL</t>
  </si>
  <si>
    <t>ZRL GR80 VEGA - SIERRA ELVIRA</t>
  </si>
  <si>
    <t>ALBOLOTE</t>
  </si>
  <si>
    <t>ATARFE</t>
  </si>
  <si>
    <t>CHAUCHINA</t>
  </si>
  <si>
    <t xml:space="preserve">COLOMERA </t>
  </si>
  <si>
    <t>CÚLLAR VEGA</t>
  </si>
  <si>
    <t>FUENTE VAQUEROS</t>
  </si>
  <si>
    <t>LÁCHAR</t>
  </si>
  <si>
    <t xml:space="preserve">MARACENA </t>
  </si>
  <si>
    <t>PINOS PUENTE</t>
  </si>
  <si>
    <t>PELIGROS</t>
  </si>
  <si>
    <t>SANTA FE</t>
  </si>
  <si>
    <t>VEGAS DEL GENIL</t>
  </si>
  <si>
    <t>VALDERRUBIO</t>
  </si>
  <si>
    <t>CIJUELA</t>
  </si>
  <si>
    <t>MEDIANA de población de los municipios de Andalucía (subcriterio AT.3.2)</t>
  </si>
  <si>
    <t>MEDIANA ZRL VEGA - SIERRA ELVIRA (Subcriterio AT.3.1)</t>
  </si>
  <si>
    <t>El núcleo de población cuenta con un número de habitantes censados menor a la cifra resultante de la mediana de población de los municipios de la ZRL VEGA - SIERRA ELVIRA (8.717), según datos del INE (2023)</t>
  </si>
  <si>
    <t>NECESIDADES PRIORIZADAS LÍNEA Nº 2 : DIVERSIFICACIÓN DE LA ECONOMÍA RURAL.</t>
  </si>
  <si>
    <r>
      <t xml:space="preserve">NPL4: </t>
    </r>
    <r>
      <rPr>
        <sz val="11"/>
        <color rgb="FF000000"/>
        <rFont val="Arial Narrow"/>
        <family val="2"/>
      </rPr>
      <t>Conseguir que el tejido productivo sea más competitivo y responsable, social y ambientalmente.</t>
    </r>
  </si>
  <si>
    <r>
      <t xml:space="preserve">NPL6: </t>
    </r>
    <r>
      <rPr>
        <sz val="11"/>
        <color rgb="FF000000"/>
        <rFont val="Arial Narrow"/>
        <family val="2"/>
      </rPr>
      <t>Favorecer la innovación, creatividad, el aprovechamiento de recursos locales y la modernización como factores clave para favorecer el emprendimiento y la mejora de las empresas, aprovechando, entre otros factores, las NTIC.</t>
    </r>
  </si>
  <si>
    <r>
      <t xml:space="preserve">NPL10: </t>
    </r>
    <r>
      <rPr>
        <sz val="11"/>
        <color rgb="FF000000"/>
        <rFont val="Arial Narrow"/>
        <family val="2"/>
      </rPr>
      <t>Impulso de las infraestructuras y tecnologías para el uso de recursos energéticos renovables o mejora de la eficiencia energética.</t>
    </r>
  </si>
  <si>
    <r>
      <t xml:space="preserve">NPL12: </t>
    </r>
    <r>
      <rPr>
        <sz val="11"/>
        <color rgb="FF000000"/>
        <rFont val="Arial Narrow"/>
        <family val="2"/>
      </rPr>
      <t>Mejorar la gestión de recursos y residuos, avanzando hacia sectores económicos bajos en carbono, más competitivos y sostenibles.</t>
    </r>
  </si>
  <si>
    <r>
      <t xml:space="preserve">NPL16: </t>
    </r>
    <r>
      <rPr>
        <sz val="11"/>
        <color rgb="FF000000"/>
        <rFont val="Arial Narrow"/>
        <family val="2"/>
      </rPr>
      <t>Favorecer y facilitar el emprendimiento, tanto social como económico, especialmente entre las personas jóvenes y las mujeres, contribuyendo así a la fijación de la población al territorio.</t>
    </r>
  </si>
  <si>
    <r>
      <t xml:space="preserve">NPL20: </t>
    </r>
    <r>
      <rPr>
        <sz val="11"/>
        <color rgb="FF000000"/>
        <rFont val="Arial Narrow"/>
        <family val="2"/>
      </rPr>
      <t>Mejora en el conocimiento y optimización del uso sostenible de los recursos hídricos.</t>
    </r>
  </si>
  <si>
    <r>
      <t xml:space="preserve">NPL22: </t>
    </r>
    <r>
      <rPr>
        <sz val="11"/>
        <color rgb="FF000000"/>
        <rFont val="Arial Narrow"/>
        <family val="2"/>
      </rPr>
      <t>Impulso y puesta en marcha de procesos de emprendimiento y promoción económica para mujeres y jóvenes.</t>
    </r>
  </si>
  <si>
    <r>
      <t>NPL26.</t>
    </r>
    <r>
      <rPr>
        <sz val="11"/>
        <color rgb="FF000000"/>
        <rFont val="Arial Narrow"/>
        <family val="2"/>
      </rPr>
      <t xml:space="preserve"> Mejora de la oferta turística comarcal, complementando y diversificando a la actual</t>
    </r>
  </si>
  <si>
    <r>
      <t xml:space="preserve">NPL27: </t>
    </r>
    <r>
      <rPr>
        <sz val="11"/>
        <color rgb="FF000000"/>
        <rFont val="Arial Narrow"/>
        <family val="2"/>
      </rPr>
      <t>Frenar el proceso de masculinización rural favoreciendo el desarrollo profesional y las posibilidades de conciliación.</t>
    </r>
  </si>
  <si>
    <r>
      <t xml:space="preserve">NPL30: </t>
    </r>
    <r>
      <rPr>
        <sz val="11"/>
        <color rgb="FF000000"/>
        <rFont val="Arial Narrow"/>
        <family val="2"/>
      </rPr>
      <t>Optimización del uso de recursos energéticos renovables.</t>
    </r>
  </si>
  <si>
    <r>
      <t xml:space="preserve">NPL31: </t>
    </r>
    <r>
      <rPr>
        <sz val="11"/>
        <color rgb="FF000000"/>
        <rFont val="Arial Narrow"/>
        <family val="2"/>
      </rPr>
      <t>Fomentar la creación de empleo estable y de calidad, que a su vez genere oportunidades para aquellos segmentos poblacionales de mayor cualificación, y especialmente para personas jóvenes y mujeres.</t>
    </r>
  </si>
  <si>
    <r>
      <t>NPL32.</t>
    </r>
    <r>
      <rPr>
        <sz val="11"/>
        <color rgb="FF000000"/>
        <rFont val="Arial Narrow"/>
        <family val="2"/>
      </rPr>
      <t xml:space="preserve"> Fomentar la diversificación económica en sectores productivos diferentes al primario de la comarca de la Vega-Sierra Elvira.</t>
    </r>
  </si>
  <si>
    <r>
      <t xml:space="preserve">NPL39: </t>
    </r>
    <r>
      <rPr>
        <sz val="11"/>
        <color rgb="FF000000"/>
        <rFont val="Arial Narrow"/>
        <family val="2"/>
      </rPr>
      <t>Reducir las cantidades de emisión de las fuentes de CO2 del territorio.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</si>
  <si>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demandantes de empleo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</si>
  <si>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demandantes de empleo de larga duración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</si>
  <si>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mujeres</t>
    </r>
  </si>
  <si>
    <r>
      <t xml:space="preserve">Creación de un puesto de trabajo por cuenta propia para mujeres </t>
    </r>
    <r>
      <rPr>
        <u/>
        <sz val="10.5"/>
        <color indexed="8"/>
        <rFont val="Arial Narrow"/>
        <family val="2"/>
      </rPr>
      <t>demandantes de empleo</t>
    </r>
  </si>
  <si>
    <r>
      <t xml:space="preserve">Creación de un puesto de trabajo por cuenta propia para jóvenes &lt; 35 años, </t>
    </r>
    <r>
      <rPr>
        <u/>
        <sz val="10.5"/>
        <color indexed="8"/>
        <rFont val="Arial Narrow"/>
        <family val="2"/>
      </rPr>
      <t>demandantes de empleo</t>
    </r>
  </si>
  <si>
    <r>
      <t>Creación de un puesto de trabajo por cuenta ajena para</t>
    </r>
    <r>
      <rPr>
        <b/>
        <sz val="10.5"/>
        <color rgb="FF000000"/>
        <rFont val="Arial Narrow"/>
        <family val="2"/>
      </rPr>
      <t xml:space="preserve"> demandantes de empleo</t>
    </r>
    <r>
      <rPr>
        <sz val="10.5"/>
        <color indexed="8"/>
        <rFont val="Arial Narrow"/>
        <family val="2"/>
      </rPr>
      <t>, duración mínima 1 año. / 1 UTA</t>
    </r>
  </si>
  <si>
    <r>
      <t>Creación de un puesto de trabajo por cuenta ajena de duración mínima 1 año / 1 UTA para demandantes de empleo de l</t>
    </r>
    <r>
      <rPr>
        <b/>
        <sz val="10.5"/>
        <color rgb="FF000000"/>
        <rFont val="Arial Narrow"/>
        <family val="2"/>
      </rPr>
      <t>arga duración.</t>
    </r>
    <r>
      <rPr>
        <sz val="10.5"/>
        <color indexed="8"/>
        <rFont val="Arial Narrow"/>
        <family val="2"/>
      </rPr>
      <t xml:space="preserve"> Graduable según sea jornada parcial, completa o programa- operación completo</t>
    </r>
  </si>
  <si>
    <r>
      <t xml:space="preserve">Creación de un puesto de trabajo por cuenta ajena, duración mínima 1 año / 1 UTA, ocupado por </t>
    </r>
    <r>
      <rPr>
        <b/>
        <sz val="10.5"/>
        <color rgb="FF000000"/>
        <rFont val="Arial Narrow"/>
        <family val="2"/>
      </rPr>
      <t>mujeres</t>
    </r>
    <r>
      <rPr>
        <sz val="10.5"/>
        <color indexed="8"/>
        <rFont val="Arial Narrow"/>
        <family val="2"/>
      </rPr>
      <t>.  Graduable según sea jornada parcial, completa o programa- operación completo</t>
    </r>
  </si>
  <si>
    <r>
      <t xml:space="preserve">Creación de un puesto de trabajo por cuenta ajena, duración mínima 1 año/ 1 UTA, ocupado por </t>
    </r>
    <r>
      <rPr>
        <b/>
        <sz val="10.5"/>
        <color rgb="FF000000"/>
        <rFont val="Arial Narrow"/>
        <family val="2"/>
      </rPr>
      <t>jóvenes &lt; 35 año</t>
    </r>
    <r>
      <rPr>
        <sz val="10.5"/>
        <color indexed="8"/>
        <rFont val="Arial Narrow"/>
        <family val="2"/>
      </rPr>
      <t>s. Graduable según sea jornada parcial, completa o programa -operación completo</t>
    </r>
  </si>
  <si>
    <r>
      <t xml:space="preserve">Creación de un puesto de trabajo por cuenta ajena, duración mínima 1 año/ 1 UTA, ocupado por jóvenes &lt; 35 años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-operación completo</t>
    </r>
  </si>
  <si>
    <r>
      <t xml:space="preserve">Creación de un puesto de trabajo por cuenta ajena, duración mínima 1 año/1 UTA, ocupado por </t>
    </r>
    <r>
      <rPr>
        <b/>
        <sz val="10.5"/>
        <color rgb="FF000000"/>
        <rFont val="Arial Narrow"/>
        <family val="2"/>
      </rPr>
      <t>personas de capacidades diversas o personas desfavorecidas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</si>
  <si>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año/1 UTA, ocupado por personas de capacidades diversas o personas desfavorecidas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 xml:space="preserve"> . Graduable según sea jornada parcial, completa o programa operación completo</t>
    </r>
  </si>
  <si>
    <r>
      <t xml:space="preserve">Creación de un puesto de trabajo por cuenta ajena, duración mínima 1 año/ 1 UTA, </t>
    </r>
    <r>
      <rPr>
        <b/>
        <u/>
        <sz val="10.5"/>
        <color rgb="FF000000"/>
        <rFont val="Arial Narrow"/>
        <family val="2"/>
      </rPr>
      <t>primer empleo</t>
    </r>
    <r>
      <rPr>
        <b/>
        <sz val="10.5"/>
        <color rgb="FF000000"/>
        <rFont val="Arial Narrow"/>
        <family val="2"/>
      </rPr>
      <t xml:space="preserve"> para mujeres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</si>
  <si>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mujeres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</si>
  <si>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jóvenes &lt; 35 años.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</si>
  <si>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jóvenes &lt; 35 años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</si>
  <si>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personas de capacidades diversas o en riesgo de exclusión social. Graduable según sea jornada parcial, completa o programa operación completo.</t>
    </r>
  </si>
  <si>
    <r>
      <t>Creación de un puesto de trabajo por cuenta ajena, duración mínima 1 año / 1 UTA,</t>
    </r>
    <r>
      <rPr>
        <u/>
        <sz val="10.5"/>
        <color indexed="8"/>
        <rFont val="Arial Narrow"/>
        <family val="2"/>
      </rPr>
      <t xml:space="preserve"> primer empleo</t>
    </r>
    <r>
      <rPr>
        <sz val="10.5"/>
        <color indexed="8"/>
        <rFont val="Arial Narrow"/>
        <family val="2"/>
      </rPr>
      <t xml:space="preserve"> para personas de capacidades diversas o en riesgo de exclusión social,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completo.</t>
    </r>
  </si>
  <si>
    <t>CRITERIOS Y SUBCRITERIOS DE SELECCIÓN  Proyectos PRODUCTIVOS</t>
  </si>
  <si>
    <t>TIPOLOGÍAS DE OPERACIONES SUBVENCIONABLES EN LA ZRL VEGA - SIERRA ELVIRA</t>
  </si>
  <si>
    <t>2.6</t>
  </si>
  <si>
    <t>Operaciones destinadas a la puesta en marcha, modernización y mejora de la competitividad de empresas.</t>
  </si>
  <si>
    <t xml:space="preserve"> LÍNEA DE AYUDAS  2.  DIVERSIFICACIÓN DE LA ECONOMÍA RURAL (OTROS SECTORES PRODUCTIVOS NO AGRARIOS)</t>
  </si>
  <si>
    <r>
      <t xml:space="preserve">Creación de un puesto de trabajo por cuenta propia siempre que implique el empadronamiento ex novo de la persona promotora en el municipio donde se ejecutará la actividad empresarial </t>
    </r>
    <r>
      <rPr>
        <b/>
        <sz val="10.5"/>
        <color indexed="8"/>
        <rFont val="Arial Narrow"/>
        <family val="2"/>
      </rPr>
      <t>(SUBCRITERIO A TENER EN CUENTA PARA VALORAR OPERACIONES DE TIPOLOGÍA 2.7)</t>
    </r>
  </si>
  <si>
    <r>
      <t>Creación de un puesto de trabajo por cuenta propia (salvo producción o comercialización agraria o forestal) siempre que implique el empadronamiento ex novo de la persona promotora en un municipio de la ZRL distinto al de donde se ejecutará la actividad empresarial.</t>
    </r>
    <r>
      <rPr>
        <b/>
        <sz val="10.5"/>
        <color indexed="8"/>
        <rFont val="Arial Narrow"/>
        <family val="2"/>
      </rPr>
      <t xml:space="preserve"> (SUBCRITERIO A TENER EN CUENTA PARA VALORAR OPERACIONES DE TIPOLOGÍA 2.7)</t>
    </r>
  </si>
  <si>
    <t>14. SEVICIOS A LA POBLACIÓN</t>
  </si>
  <si>
    <t>Tipologías de operaciones subvencionables</t>
  </si>
  <si>
    <t>TIPO DE PROYECTO</t>
  </si>
  <si>
    <t>PRODUCTIVO</t>
  </si>
  <si>
    <t>LÍNEA DE AYUDAS Nº 2. DIVERSIFICACIÓN DE LA ECONOMÍA RURAL</t>
  </si>
  <si>
    <t>2.6. Operaciones destinadas a la puesta en marcha, modernización y mejora de la competitividad de empresas.</t>
  </si>
  <si>
    <r>
      <t>2.7. Operaciones destinadas a la puesta en marcha y desarrollo de nuevas actividades económicas a través de la ejecución de un plan empresarial.</t>
    </r>
    <r>
      <rPr>
        <b/>
        <sz val="11"/>
        <color rgb="FF000000"/>
        <rFont val="Arial Narrow"/>
        <family val="2"/>
      </rPr>
      <t xml:space="preserve"> (PASE RURAL)</t>
    </r>
  </si>
  <si>
    <t>SECTORES INNOVADORES</t>
  </si>
  <si>
    <t>TEMÁTICAS INNOVADORAS</t>
  </si>
  <si>
    <t>ASPECTOS INNOVADORES</t>
  </si>
  <si>
    <t>1. Operaciones destinadas a la modificación o mejora de los procesos de producción/manipulación que incorporen productos, procesos y/o tecnologías no existentes en la Comarca, considerando que el resultado final del producto contribuye a la sostenibilidad mediante la utilización de productos locales y/o materias primas locales y energía renovable.</t>
  </si>
  <si>
    <t>3. Operaciones dirigidas a fabricación productos de madera de CHOPO, y que su producción vaya dirigida como madera de construcción, contrachapados, chapas, envases y embalajes de madera, entarimados, vigas trianguladas de madera y edificios de madera prefabricados.</t>
  </si>
  <si>
    <t>4. Operaciones destinadas a la utilización de resinas de plástico usadas (es decir, recicladas) en productos intermedios o finales, utilizando procesos tales como el moldeo por compresión, el moldeo por extrusión, el moldeo por inyección, el moldeo por soplado y el vaciado.</t>
  </si>
  <si>
    <t xml:space="preserve">5. Operaciones dirigidas a ofrecer servicios especializados, especialmente, los dirigidos a personas mayores y personas con discapacidad intelectual y/o física y en riesgo de exclusión social.  </t>
  </si>
  <si>
    <t>1. Operaciones que integren la tecnología de Internet de las Cosas (IoT), y que ofrezcan un servicio de gran valor a nuestra comarca, desde el aspecto de prestación de servicios vinculados a la economía verde y/o circular, facilitando proyectos sostenibles y medioambientales, así como en la lucha contra el cambio climático.</t>
  </si>
  <si>
    <t>2. Operaciones dirigidas a la realización de actividades deportivas, recreativas y de entretenimiento dentro de las zonas de sierra, embalses y espacios naturales de la Comarca Vega-Sierra Elvira, creando áreas para el ocio de forma sostenible y bajo parámetros de calidad.</t>
  </si>
  <si>
    <t>3. Operaciones dirigidas a atender necesidades formativas vinculadas a demandas del mercado laboral y que incorporen medidas de conciliación (Aplicación de nuevas formas de organización en la formación y en el trabajo en las entidades públicas de la comarca y en las empresas, propiciando la mejora de la calidad de vida a nivel personal y familiar)</t>
  </si>
  <si>
    <t>3. Economía circular y Bioeconomía: Mejora de los procesos de producción/manipulación con la utilización de productos/materias primas locales o reciclados que favorezca la lucha contra el cambio climático, la reducción de la huella de carbono y la emisión de GEI (gases efecto invernadero)</t>
  </si>
  <si>
    <t>4. Sector de fabricación de productos de madera de chopo con fines de utilización de los mismos en la construcción (contrachapados, envases y emalajes de madera entarimados, vigas y/o edificios de madera prefabricados)</t>
  </si>
  <si>
    <t>5. Sector de utilización de resinas de plástico recicladas, en productos intermedios o finales, apto para reintroducirlos en procesos de envasado de productos agroalimetnarios (incorporación de procesos de economía circular y reducir el impacto de resíduos no biodegradables)</t>
  </si>
  <si>
    <t>6. Servicios de valorización de resíduos y gestión de los mismos introducción de nuevos productos y/o procesos no existentes en la Comarca Vega - Sierra Elvira</t>
  </si>
  <si>
    <t>7. Servicios de Nuevas tecnologías y/o telecomunicaciones inalámbricas que impulsen la prestación de servicios vinculados a la economía verde y/o circular, facilitando proyectos sostenibles y medioambientales, así como en la lucha contra el cambio climático.</t>
  </si>
  <si>
    <t>8. Turismo ligado al patrimonio cultural (Universo Lorca), histórico (Fortalezas, Capitulaciones de Santa Fe, Centro Colombino, Caminos históricos), turismo de salud (termalismo), naturaleza (espacios naturales) y etnográfico (rutas e itinerarios vinculados a los secaderos de tabaco, cortijos, acequias y elementos del paisaje agrario singular)</t>
  </si>
  <si>
    <t xml:space="preserve">10. Servicios de formación y sanitarios, especializados y dirigidos a personas mayores y personas con discapacidad intelectual y/o física,  y en riesgo de exclusión social.  </t>
  </si>
  <si>
    <t>Aportado por DG según datos actualizados INE/ IECA. Datos recogidos en pestaña AT.3</t>
  </si>
  <si>
    <t>Alta en registro apropiado, Impuesto de sociedades, declaración responsable, IAE.</t>
  </si>
  <si>
    <t>Certificación acreditativa y/o compromiso inicial de adquirir la certificación antes de la justificación de la ayuda.</t>
  </si>
  <si>
    <t>Documentación oficial del equipo, etiqueta energética, informe ingeniero industrial/ITA…</t>
  </si>
  <si>
    <t>Certificación de obras, informe técnico de arquitecto o jefatura de obras, detalle partidas del presupuesto</t>
  </si>
  <si>
    <t>Memoria descriptiva, prueba fotográficas, memorándums, material distribuido, listado de asistentes, reseñas prensa…</t>
  </si>
  <si>
    <t xml:space="preserve"> Facturas, certificado del instalador oficial cuando proceda, documentación acreditativa de las características del equipo</t>
  </si>
  <si>
    <t>Alta en RETA, Informe de vida laboral</t>
  </si>
  <si>
    <t>Alta en RETA, informe de vida laboral, certificado inscripción Servicio de empleo como persona desempleada</t>
  </si>
  <si>
    <t>Alta en RETA, informe de vida laboral, certificado inscripción Servicio de empleo que acredite la inscripción como demandante de empleo ininterrumpidamente durante 12 meses</t>
  </si>
  <si>
    <t>Alta en RETA, informe de vida laboral</t>
  </si>
  <si>
    <t>Alta en RETA</t>
  </si>
  <si>
    <t>Alta en RETA, certificado de grado discapacidad, certificado servicios sociales</t>
  </si>
  <si>
    <t>Alta en RETA, certificado de grado discapacidad, certificado servicios sociales, certificado inscripción Servicio de empleo como persona desempleada</t>
  </si>
  <si>
    <t>Alta en RETA, certificado empadronamiento</t>
  </si>
  <si>
    <t>Contrato de trabajo</t>
  </si>
  <si>
    <t xml:space="preserve"> Contrato de trabajo, certificado Servicio de empleo inscripción persona desempleada</t>
  </si>
  <si>
    <t>Contrato de trabajo, certificado Servicio de Empleo inscripción persona desempleada</t>
  </si>
  <si>
    <t>Contrato de trabajo, certificado Servicio de empleo inscripción persona desempleada, certificado de grado de discapacidad vigente, certificado expedido por servicios sociales.</t>
  </si>
  <si>
    <t>Contrato de trabajo, certificado de grado de discapacidad vigente, certificado expedido por servicios sociales</t>
  </si>
  <si>
    <t>Contrato de trabajo, Informe de vida laboral</t>
  </si>
  <si>
    <t>Contrato de trabajo, certificado Servicio de empleo inscripción persona desempleada</t>
  </si>
  <si>
    <t>Contrato de trabajo,  Informe de vida laboral, certificado de grado de discapacidad vigente, certificado expedido por servicios sociales</t>
  </si>
  <si>
    <t>Correspondencia con la persona promotora indicada en el proyecto</t>
  </si>
  <si>
    <t>Según Estatutos o certificado de Socios, Escritura de constitución</t>
  </si>
  <si>
    <t>Según Estatutos o certificado de Socios, escritura de constitución</t>
  </si>
  <si>
    <t>Según estatutos de la empresa, acreditación con datos de la DG basados INE/CNAE que se trata de un sector masculinizado</t>
  </si>
  <si>
    <t xml:space="preserve"> Según estatutos de la empresa, acreditación con datos INE/CNAE que se trata de un sector masculinizado</t>
  </si>
  <si>
    <t>Marca de excelencia en Igualdad (JA)/distintivo de “Igualdad de empresa” (Ministerio de Igualdad)</t>
  </si>
  <si>
    <t>En los protocolos o procedimientos fijados por escrito y en acuerdo con la RLPT, deben estar plasmadas expresamente medidas de acción positiva frente a la segregación vertical y horizontal, medidas de corresponsabilidad (conciliación de la vida personal,familiar y laboral para oda la plantilla, medidas dirigidas a hombres para el fomento de la corresponsabidad en el trabajo de cuidados, medidas específicas de equiparación salarial entre trabajos de igual valor)</t>
  </si>
  <si>
    <t xml:space="preserve"> Correspondencia con la persona promotora indicada en el proyecto</t>
  </si>
  <si>
    <t>Alta RETA, certificado inscripción servicio de empleo como demandante</t>
  </si>
  <si>
    <t xml:space="preserve"> Estatutos, Acta constitutiva, certificado composición socios desglosados por edad</t>
  </si>
  <si>
    <t>Estatutos, Acta constitutiva, certificado composición socios desglosados por edad</t>
  </si>
  <si>
    <t xml:space="preserve"> Estatutos, Acta constitutiva, certificado con definición de los fines</t>
  </si>
  <si>
    <t>Certificado expedido por cargo competente de la cooperativa que acredite tal condición</t>
  </si>
  <si>
    <t>Certificado que acredite pertenencia, certificado de fines y objetivos expedido por la asociación, estructura o entidad</t>
  </si>
  <si>
    <t>Memoria descriptiva</t>
  </si>
  <si>
    <t>TC1/TC2, balance contable último ejercicio</t>
  </si>
  <si>
    <t>Estatutos, Documento constitutivo</t>
  </si>
  <si>
    <t>Certificado Secretaría Ayunt. con evolución población censada en los últimos años según datos INE-IECA</t>
  </si>
  <si>
    <t xml:space="preserve">  Datos actualizados IECA/INE, certificación Ayuntamiento</t>
  </si>
  <si>
    <t>Certificado municipal según datos INE-IECA</t>
  </si>
  <si>
    <t>Memoria descriptiva, facturas, prueba fotográfica, informe técnico acreditativo de obtención de RRR</t>
  </si>
  <si>
    <t>Memoria descriptiva, facturas, pruebas fotográficas, informe técnico</t>
  </si>
  <si>
    <t>Memoria descriptiva, pruebas fotográficas, difusión audiovisual</t>
  </si>
  <si>
    <t>Resolución importe concedido, Contrato de trabajo</t>
  </si>
  <si>
    <t>Certificado de la titulación obtenida, contrato de trabajo, alta RETA</t>
  </si>
  <si>
    <t>Declaración responsable, certificado vigente emitido por entidad certificadora oficial</t>
  </si>
  <si>
    <t>Certificado inscripción Registro de empresas de inserción social de Andalucía</t>
  </si>
  <si>
    <t>Certificado de ingeniero o arquitecto que certifique la adopción medidas de accesibilidad y adaptabilidad a personas con discapacidad orgánica o funcional, según normativa vigente, certificados de obras, pruebas fotográficas</t>
  </si>
  <si>
    <t>Certificados acreditativos de formación oficial, titulaciones regladas oficiales específicas</t>
  </si>
  <si>
    <t>Memoria descriptiva, Alta en IAE.</t>
  </si>
  <si>
    <t>Operaciones destinadas a la puesta en marcha y desarrollo de nuevas actividades económicas a través de la ejecución de un plan empresarial (PASE RURAL)</t>
  </si>
  <si>
    <t>2.7</t>
  </si>
  <si>
    <t>Total</t>
  </si>
  <si>
    <t>Albolote</t>
  </si>
  <si>
    <t>Atarfe</t>
  </si>
  <si>
    <t>Chauchina</t>
  </si>
  <si>
    <t>Cijuela</t>
  </si>
  <si>
    <t>Colomera</t>
  </si>
  <si>
    <t>Cúllar Vega</t>
  </si>
  <si>
    <t>Fuente Vaqueros</t>
  </si>
  <si>
    <t>Láchar</t>
  </si>
  <si>
    <t>Maracena</t>
  </si>
  <si>
    <t>Peligros</t>
  </si>
  <si>
    <t>Pinos Puente</t>
  </si>
  <si>
    <t>Santa Fe</t>
  </si>
  <si>
    <t>Valderrubio</t>
  </si>
  <si>
    <t>Vegas del Genil</t>
  </si>
  <si>
    <t xml:space="preserve">Municipios con pérdida de más del 15% de población censada en el último marco 2014-2022 </t>
  </si>
  <si>
    <t xml:space="preserve">Total </t>
  </si>
  <si>
    <t>2023 (*)</t>
  </si>
  <si>
    <t>(*) NINGUNO DE LOS MUNICIPIOS HA TENIDO PERDIDA DE UN 15%</t>
  </si>
  <si>
    <t xml:space="preserve">Diferencia poblacional </t>
  </si>
  <si>
    <t>(*) NINGUNO DE LOS MUNICIPIOS HA TENIDO PERDIDA DE UN 10%</t>
  </si>
  <si>
    <t xml:space="preserve">RETO DEMOMGRÁFICO </t>
  </si>
  <si>
    <t>CODIGO 4.</t>
  </si>
  <si>
    <t>2023(*)</t>
  </si>
  <si>
    <t xml:space="preserve">(*) MUNICIPIOS CON PERDIDA DE MÁS DEL 5% DE POBLACIÓN: Colomera y Pinos Puente </t>
  </si>
  <si>
    <t>RD2.3</t>
  </si>
  <si>
    <t>RD4.1</t>
  </si>
  <si>
    <t>RD2.2</t>
  </si>
  <si>
    <t>RD2</t>
  </si>
  <si>
    <t>RD2.1</t>
  </si>
  <si>
    <t>RD5.1</t>
  </si>
  <si>
    <t>Territorio</t>
  </si>
  <si>
    <t>Empresas</t>
  </si>
  <si>
    <t>Vega-Sierra Elvira</t>
  </si>
  <si>
    <t xml:space="preserve">Nº de empresas de MEDIA ZRL Vega-Sierra Elvira </t>
  </si>
  <si>
    <t>2021</t>
  </si>
  <si>
    <t>2022</t>
  </si>
  <si>
    <t>Hombres</t>
  </si>
  <si>
    <t>Mujeres</t>
  </si>
  <si>
    <t>Lugar de residencia</t>
  </si>
  <si>
    <t>Índice de Envejecimiento</t>
  </si>
  <si>
    <t>ZRL</t>
  </si>
  <si>
    <t xml:space="preserve">ANUALIDAD </t>
  </si>
  <si>
    <t>(*) % INDICE ENVEJECIMIENTO MEDIO ZRL</t>
  </si>
  <si>
    <t>(*) MUNICIPIOS CON INDICE DE ENVEJECIMIENTO: Colomera, Fuente Vaqueros, Pinos Puente, Santa Fe y Valderrubio</t>
  </si>
  <si>
    <t xml:space="preserve">(*) MUNICIPIOS CON Nº MENOR DE EMPRESAS DE LA MEDIA ZRL: Chauchina, Cijuela, Colomera,Cúllar Vega, Fuente Vaqueros, Láchar, Peligros, Pinos Puente, Santa Fe, Valderrubio y Vegas del Genil   </t>
  </si>
  <si>
    <t>Documentación aportada</t>
  </si>
  <si>
    <t>DOCUMENTACIÓN ACREDITATIVA para JUSTIFICACIÓN DE CRITERIOS</t>
  </si>
  <si>
    <t>1. ÁMBITO TERRITORIAL: Ver hoja anexa: AT.3_Población_ZRL</t>
  </si>
  <si>
    <t>2. CALIDAD DE LA OPERACIÓN. Ver hoja anexa: CO.1_Necesidades_Priorizadas</t>
  </si>
  <si>
    <r>
      <t xml:space="preserve">Según Memoria Descriptiva, amparada en la Estrategia de Desarrollo Local LEADER Comarca Vega - Sierra Elvira  (en adelante </t>
    </r>
    <r>
      <rPr>
        <b/>
        <sz val="10.5"/>
        <color rgb="FF000000"/>
        <rFont val="Arial Narrow"/>
        <family val="2"/>
      </rPr>
      <t>EDLL)</t>
    </r>
    <r>
      <rPr>
        <sz val="10.5"/>
        <color indexed="8"/>
        <rFont val="Arial Narrow"/>
        <family val="2"/>
      </rPr>
      <t xml:space="preserve">. </t>
    </r>
  </si>
  <si>
    <t>Según Memoria Descriptiva, amparada en la EDLL</t>
  </si>
  <si>
    <t>Según Memoria Descriptiva, amparada en la EDLL, Certificaciones de los regímenes de calidad</t>
  </si>
  <si>
    <t>4. RETO DEMOGRÁFICO. Ver hoja anexa: RD. Reto Demográfico</t>
  </si>
  <si>
    <t>Certificado del Registro Público del distintivo empresarial “Marca Andaluza de excelencia en igualdad” o registro de empresas con distintivo “Igualdad en la empresa”</t>
  </si>
  <si>
    <t>Memoria descriptiva,  fundamentada en EDLL</t>
  </si>
  <si>
    <t>11. INNOVACIÓN: Ver hoja anexa: IN.1_Innovacion</t>
  </si>
  <si>
    <t>Memoria descriptiva, fundamentada en la EDLL</t>
  </si>
  <si>
    <t>Certificado del GDR Vega - Sierra Elvira</t>
  </si>
  <si>
    <r>
      <rPr>
        <b/>
        <sz val="10.5"/>
        <color rgb="FF000000"/>
        <rFont val="Arial Narrow"/>
        <family val="2"/>
      </rPr>
      <t>EDLL</t>
    </r>
    <r>
      <rPr>
        <sz val="10.5"/>
        <color indexed="8"/>
        <rFont val="Arial Narrow"/>
        <family val="2"/>
      </rPr>
      <t xml:space="preserve"> =</t>
    </r>
    <r>
      <rPr>
        <b/>
        <sz val="10.5"/>
        <color rgb="FF000000"/>
        <rFont val="Arial Narrow"/>
        <family val="2"/>
      </rPr>
      <t xml:space="preserve"> E</t>
    </r>
    <r>
      <rPr>
        <sz val="10.5"/>
        <color indexed="8"/>
        <rFont val="Arial Narrow"/>
        <family val="2"/>
      </rPr>
      <t xml:space="preserve">stragegia de </t>
    </r>
    <r>
      <rPr>
        <b/>
        <sz val="10.5"/>
        <color rgb="FF000000"/>
        <rFont val="Arial Narrow"/>
        <family val="2"/>
      </rPr>
      <t>D</t>
    </r>
    <r>
      <rPr>
        <sz val="10.5"/>
        <color indexed="8"/>
        <rFont val="Arial Narrow"/>
        <family val="2"/>
      </rPr>
      <t>esarrollo</t>
    </r>
    <r>
      <rPr>
        <b/>
        <sz val="10.5"/>
        <color rgb="FF000000"/>
        <rFont val="Arial Narrow"/>
        <family val="2"/>
      </rPr>
      <t xml:space="preserve"> L</t>
    </r>
    <r>
      <rPr>
        <sz val="10.5"/>
        <color indexed="8"/>
        <rFont val="Arial Narrow"/>
        <family val="2"/>
      </rPr>
      <t xml:space="preserve">ocal </t>
    </r>
    <r>
      <rPr>
        <b/>
        <sz val="10.5"/>
        <color rgb="FF000000"/>
        <rFont val="Arial Narrow"/>
        <family val="2"/>
      </rPr>
      <t>L</t>
    </r>
    <r>
      <rPr>
        <sz val="10.5"/>
        <color indexed="8"/>
        <rFont val="Arial Narrow"/>
        <family val="2"/>
      </rPr>
      <t>EADER Comarca Vega - Sierra Elvira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</si>
</sst>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2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6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19"/>
      <name val="Liberation Sans1"/>
      <family val="2"/>
    </font>
    <font>
      <sz val="10"/>
      <color indexed="63"/>
      <name val="Liberation Sans1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sz val="11"/>
      <color indexed="8"/>
      <name val="Liberation Sans1"/>
      <family val="2"/>
    </font>
    <font>
      <sz val="10"/>
      <color rgb="FF000000"/>
      <name val="Arial"/>
      <family val="2"/>
      <charset val="1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.5"/>
      <color rgb="FF000000"/>
      <name val="Arial Narrow"/>
      <family val="2"/>
    </font>
    <font>
      <sz val="10.5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rgb="FF00206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2060"/>
      <name val="Arial Narrow"/>
      <family val="2"/>
    </font>
    <font>
      <b/>
      <sz val="10.5"/>
      <name val="Arial Narrow"/>
      <family val="2"/>
    </font>
    <font>
      <u/>
      <sz val="10.5"/>
      <color indexed="8"/>
      <name val="Arial Narrow"/>
      <family val="2"/>
    </font>
    <font>
      <b/>
      <u/>
      <sz val="10.5"/>
      <color rgb="FF000000"/>
      <name val="Arial Narrow"/>
      <family val="2"/>
    </font>
    <font>
      <b/>
      <sz val="14"/>
      <color indexed="8"/>
      <name val="Arial Narrow"/>
      <family val="2"/>
    </font>
    <font>
      <b/>
      <sz val="12"/>
      <color rgb="FF000000"/>
      <name val="Arial Narrow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.5"/>
      <color indexed="63"/>
      <name val="Arial Narrow"/>
      <family val="2"/>
    </font>
    <font>
      <b/>
      <sz val="10.5"/>
      <color indexed="63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sz val="10.5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9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22"/>
      </patternFill>
    </fill>
    <fill>
      <patternFill patternType="solid">
        <fgColor rgb="FF89BEBA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31"/>
      </patternFill>
    </fill>
  </fills>
  <borders count="2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/>
      <right/>
      <top style="medium">
        <color rgb="FFFFFFFF"/>
      </top>
      <bottom/>
      <diagonal/>
    </border>
    <border>
      <left style="thin">
        <color rgb="FFC55A11"/>
      </left>
      <right style="thin">
        <color rgb="FFC55A11"/>
      </right>
      <top style="thin">
        <color rgb="FFC55A11"/>
      </top>
      <bottom/>
      <diagonal/>
    </border>
    <border>
      <left style="thin">
        <color theme="5"/>
      </left>
      <right style="thin">
        <color rgb="FFC55A11"/>
      </right>
      <top style="thin">
        <color theme="5"/>
      </top>
      <bottom style="thin">
        <color theme="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C55A11"/>
      </left>
      <right style="thin">
        <color rgb="FFC55A11"/>
      </right>
      <top/>
      <bottom style="thin">
        <color rgb="FFC55A11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0" fontId="35" fillId="0" borderId="0"/>
  </cellStyleXfs>
  <cellXfs count="232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9" fillId="0" borderId="0" xfId="0" applyFont="1"/>
    <xf numFmtId="0" fontId="17" fillId="17" borderId="2" xfId="19" applyFont="1" applyFill="1" applyBorder="1" applyAlignment="1">
      <alignment horizontal="center" vertical="center" wrapText="1"/>
    </xf>
    <xf numFmtId="0" fontId="20" fillId="18" borderId="2" xfId="20" applyFont="1" applyFill="1" applyBorder="1" applyAlignment="1">
      <alignment wrapText="1"/>
    </xf>
    <xf numFmtId="3" fontId="20" fillId="18" borderId="2" xfId="20" applyNumberFormat="1" applyFont="1" applyFill="1" applyBorder="1" applyAlignment="1">
      <alignment horizontal="right" wrapText="1"/>
    </xf>
    <xf numFmtId="0" fontId="19" fillId="0" borderId="2" xfId="0" applyFont="1" applyBorder="1"/>
    <xf numFmtId="0" fontId="17" fillId="19" borderId="2" xfId="20" applyFont="1" applyFill="1" applyBorder="1" applyAlignment="1">
      <alignment horizontal="left" vertical="center" wrapText="1"/>
    </xf>
    <xf numFmtId="3" fontId="18" fillId="20" borderId="2" xfId="0" applyNumberFormat="1" applyFont="1" applyFill="1" applyBorder="1" applyAlignment="1">
      <alignment horizontal="right" vertical="center" wrapText="1"/>
    </xf>
    <xf numFmtId="0" fontId="17" fillId="21" borderId="2" xfId="20" applyFont="1" applyFill="1" applyBorder="1" applyAlignment="1">
      <alignment horizontal="left" vertical="center" wrapText="1"/>
    </xf>
    <xf numFmtId="3" fontId="18" fillId="22" borderId="2" xfId="0" applyNumberFormat="1" applyFont="1" applyFill="1" applyBorder="1" applyAlignment="1">
      <alignment horizontal="right" vertical="center" wrapText="1"/>
    </xf>
    <xf numFmtId="3" fontId="20" fillId="18" borderId="0" xfId="20" applyNumberFormat="1" applyFont="1" applyFill="1" applyAlignment="1">
      <alignment horizontal="right" wrapText="1"/>
    </xf>
    <xf numFmtId="0" fontId="19" fillId="0" borderId="2" xfId="0" applyFont="1" applyBorder="1" applyAlignment="1">
      <alignment horizontal="center" wrapText="1"/>
    </xf>
    <xf numFmtId="43" fontId="19" fillId="0" borderId="2" xfId="18" applyFont="1" applyBorder="1"/>
    <xf numFmtId="0" fontId="24" fillId="25" borderId="6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7" fillId="26" borderId="2" xfId="0" applyFont="1" applyFill="1" applyBorder="1" applyAlignment="1">
      <alignment horizontal="justify" vertical="center" wrapText="1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justify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8" fillId="10" borderId="2" xfId="0" applyFont="1" applyFill="1" applyBorder="1" applyAlignment="1">
      <alignment vertical="center" wrapText="1"/>
    </xf>
    <xf numFmtId="0" fontId="28" fillId="15" borderId="2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left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7" fillId="0" borderId="4" xfId="0" applyFont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9" fillId="29" borderId="8" xfId="0" applyFont="1" applyFill="1" applyBorder="1" applyAlignment="1">
      <alignment vertical="center"/>
    </xf>
    <xf numFmtId="0" fontId="29" fillId="29" borderId="4" xfId="0" applyFont="1" applyFill="1" applyBorder="1" applyAlignment="1">
      <alignment horizontal="center" vertical="center"/>
    </xf>
    <xf numFmtId="0" fontId="29" fillId="29" borderId="2" xfId="0" applyFont="1" applyFill="1" applyBorder="1" applyAlignment="1">
      <alignment horizontal="justify" vertical="center"/>
    </xf>
    <xf numFmtId="0" fontId="28" fillId="28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/>
    </xf>
    <xf numFmtId="0" fontId="28" fillId="29" borderId="5" xfId="0" applyFont="1" applyFill="1" applyBorder="1" applyAlignment="1">
      <alignment horizontal="center" vertical="center"/>
    </xf>
    <xf numFmtId="0" fontId="28" fillId="29" borderId="4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left" vertical="center"/>
    </xf>
    <xf numFmtId="0" fontId="27" fillId="14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23" borderId="2" xfId="0" applyFont="1" applyFill="1" applyBorder="1" applyAlignment="1">
      <alignment horizontal="center" vertical="center" wrapText="1"/>
    </xf>
    <xf numFmtId="0" fontId="20" fillId="23" borderId="2" xfId="0" applyFont="1" applyFill="1" applyBorder="1" applyAlignment="1">
      <alignment horizontal="justify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25" fillId="0" borderId="0" xfId="0" applyFont="1"/>
    <xf numFmtId="0" fontId="28" fillId="31" borderId="2" xfId="0" applyFont="1" applyFill="1" applyBorder="1" applyAlignment="1">
      <alignment horizontal="center" vertical="center" wrapText="1"/>
    </xf>
    <xf numFmtId="0" fontId="23" fillId="29" borderId="2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9" borderId="2" xfId="0" applyFont="1" applyFill="1" applyBorder="1" applyAlignment="1">
      <alignment horizontal="left" vertical="center"/>
    </xf>
    <xf numFmtId="0" fontId="23" fillId="15" borderId="2" xfId="0" applyFont="1" applyFill="1" applyBorder="1" applyAlignment="1">
      <alignment horizontal="center" vertical="center"/>
    </xf>
    <xf numFmtId="0" fontId="23" fillId="29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vertical="center" wrapText="1"/>
    </xf>
    <xf numFmtId="2" fontId="36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32" borderId="2" xfId="21" applyFont="1" applyFill="1" applyBorder="1" applyAlignment="1">
      <alignment vertical="center"/>
    </xf>
    <xf numFmtId="3" fontId="27" fillId="0" borderId="0" xfId="0" applyNumberFormat="1" applyFont="1"/>
    <xf numFmtId="0" fontId="28" fillId="36" borderId="2" xfId="0" applyFont="1" applyFill="1" applyBorder="1" applyAlignment="1">
      <alignment horizontal="center" vertical="center" wrapText="1"/>
    </xf>
    <xf numFmtId="2" fontId="27" fillId="0" borderId="0" xfId="0" applyNumberFormat="1" applyFont="1"/>
    <xf numFmtId="2" fontId="28" fillId="35" borderId="0" xfId="0" applyNumberFormat="1" applyFont="1" applyFill="1"/>
    <xf numFmtId="0" fontId="37" fillId="0" borderId="0" xfId="0" applyFont="1"/>
    <xf numFmtId="164" fontId="27" fillId="0" borderId="0" xfId="0" applyNumberFormat="1" applyFont="1"/>
    <xf numFmtId="0" fontId="39" fillId="0" borderId="17" xfId="0" applyFont="1" applyBorder="1" applyAlignment="1">
      <alignment vertical="center"/>
    </xf>
    <xf numFmtId="3" fontId="40" fillId="0" borderId="17" xfId="0" applyNumberFormat="1" applyFont="1" applyBorder="1" applyAlignment="1">
      <alignment horizontal="center" vertical="center"/>
    </xf>
    <xf numFmtId="0" fontId="40" fillId="34" borderId="17" xfId="0" applyFont="1" applyFill="1" applyBorder="1" applyAlignment="1">
      <alignment horizontal="center" vertical="center"/>
    </xf>
    <xf numFmtId="0" fontId="40" fillId="14" borderId="17" xfId="0" applyFont="1" applyFill="1" applyBorder="1" applyAlignment="1">
      <alignment horizontal="center" vertical="center"/>
    </xf>
    <xf numFmtId="0" fontId="39" fillId="0" borderId="19" xfId="0" applyFont="1" applyBorder="1" applyAlignment="1">
      <alignment vertical="center"/>
    </xf>
    <xf numFmtId="3" fontId="40" fillId="0" borderId="19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vertical="center" wrapText="1"/>
    </xf>
    <xf numFmtId="3" fontId="28" fillId="0" borderId="17" xfId="0" applyNumberFormat="1" applyFont="1" applyBorder="1" applyAlignment="1">
      <alignment horizontal="center"/>
    </xf>
    <xf numFmtId="0" fontId="27" fillId="0" borderId="15" xfId="21" applyFont="1" applyBorder="1" applyAlignment="1">
      <alignment vertical="center" wrapText="1"/>
    </xf>
    <xf numFmtId="0" fontId="28" fillId="0" borderId="15" xfId="2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21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7" fillId="0" borderId="14" xfId="21" applyFont="1" applyBorder="1"/>
    <xf numFmtId="0" fontId="28" fillId="0" borderId="14" xfId="21" applyFont="1" applyBorder="1" applyAlignment="1">
      <alignment horizontal="center"/>
    </xf>
    <xf numFmtId="0" fontId="27" fillId="0" borderId="14" xfId="21" applyFont="1" applyBorder="1" applyAlignment="1">
      <alignment horizontal="center"/>
    </xf>
    <xf numFmtId="0" fontId="28" fillId="0" borderId="14" xfId="21" applyFont="1" applyBorder="1" applyAlignment="1">
      <alignment horizontal="left"/>
    </xf>
    <xf numFmtId="3" fontId="27" fillId="0" borderId="14" xfId="21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8" fillId="0" borderId="0" xfId="0" applyNumberFormat="1" applyFont="1"/>
    <xf numFmtId="0" fontId="28" fillId="33" borderId="2" xfId="0" applyFont="1" applyFill="1" applyBorder="1" applyAlignment="1">
      <alignment vertical="center" wrapText="1"/>
    </xf>
    <xf numFmtId="0" fontId="27" fillId="0" borderId="15" xfId="21" applyFont="1" applyBorder="1"/>
    <xf numFmtId="0" fontId="28" fillId="0" borderId="15" xfId="21" applyFont="1" applyBorder="1" applyAlignment="1">
      <alignment horizontal="center"/>
    </xf>
    <xf numFmtId="0" fontId="27" fillId="0" borderId="15" xfId="21" applyFont="1" applyBorder="1" applyAlignment="1">
      <alignment horizontal="center"/>
    </xf>
    <xf numFmtId="3" fontId="27" fillId="0" borderId="21" xfId="0" applyNumberFormat="1" applyFont="1" applyBorder="1" applyAlignment="1">
      <alignment horizontal="right"/>
    </xf>
    <xf numFmtId="0" fontId="28" fillId="0" borderId="0" xfId="21" applyFont="1" applyAlignment="1">
      <alignment vertical="center"/>
    </xf>
    <xf numFmtId="0" fontId="28" fillId="0" borderId="0" xfId="21" applyFont="1" applyAlignment="1">
      <alignment horizontal="center" vertical="center"/>
    </xf>
    <xf numFmtId="3" fontId="27" fillId="0" borderId="0" xfId="21" applyNumberFormat="1" applyFont="1" applyAlignment="1">
      <alignment horizontal="right"/>
    </xf>
    <xf numFmtId="0" fontId="28" fillId="29" borderId="6" xfId="21" applyFont="1" applyFill="1" applyBorder="1" applyAlignment="1">
      <alignment vertical="center"/>
    </xf>
    <xf numFmtId="0" fontId="28" fillId="0" borderId="22" xfId="21" applyFont="1" applyBorder="1" applyAlignment="1">
      <alignment horizontal="center"/>
    </xf>
    <xf numFmtId="0" fontId="28" fillId="0" borderId="0" xfId="21" applyFont="1" applyAlignment="1">
      <alignment horizontal="center"/>
    </xf>
    <xf numFmtId="0" fontId="28" fillId="35" borderId="2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5" xfId="0" applyFont="1" applyBorder="1"/>
    <xf numFmtId="164" fontId="27" fillId="0" borderId="2" xfId="0" applyNumberFormat="1" applyFont="1" applyBorder="1"/>
    <xf numFmtId="0" fontId="38" fillId="0" borderId="2" xfId="0" applyFont="1" applyBorder="1"/>
    <xf numFmtId="0" fontId="41" fillId="0" borderId="0" xfId="0" applyFont="1"/>
    <xf numFmtId="0" fontId="41" fillId="0" borderId="18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39" fillId="0" borderId="23" xfId="0" applyFont="1" applyBorder="1" applyAlignment="1">
      <alignment vertical="center"/>
    </xf>
    <xf numFmtId="3" fontId="40" fillId="0" borderId="23" xfId="0" applyNumberFormat="1" applyFont="1" applyBorder="1" applyAlignment="1">
      <alignment horizontal="center" vertical="center"/>
    </xf>
    <xf numFmtId="0" fontId="30" fillId="33" borderId="2" xfId="0" applyFont="1" applyFill="1" applyBorder="1" applyAlignment="1">
      <alignment horizontal="center" vertical="center"/>
    </xf>
    <xf numFmtId="0" fontId="41" fillId="33" borderId="2" xfId="0" applyFont="1" applyFill="1" applyBorder="1"/>
    <xf numFmtId="164" fontId="27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3" fontId="28" fillId="26" borderId="0" xfId="0" applyNumberFormat="1" applyFont="1" applyFill="1"/>
    <xf numFmtId="0" fontId="28" fillId="14" borderId="2" xfId="0" applyFont="1" applyFill="1" applyBorder="1" applyAlignment="1">
      <alignment vertical="center"/>
    </xf>
    <xf numFmtId="0" fontId="27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8" fillId="15" borderId="2" xfId="0" applyFont="1" applyFill="1" applyBorder="1" applyAlignment="1">
      <alignment horizontal="left" vertical="center" wrapText="1"/>
    </xf>
    <xf numFmtId="0" fontId="28" fillId="15" borderId="2" xfId="0" applyFont="1" applyFill="1" applyBorder="1" applyAlignment="1">
      <alignment vertical="center" wrapText="1"/>
    </xf>
    <xf numFmtId="0" fontId="28" fillId="15" borderId="2" xfId="0" applyFont="1" applyFill="1" applyBorder="1" applyAlignment="1">
      <alignment vertical="center"/>
    </xf>
    <xf numFmtId="0" fontId="28" fillId="15" borderId="2" xfId="0" applyFont="1" applyFill="1" applyBorder="1" applyAlignment="1">
      <alignment horizontal="left" vertical="center"/>
    </xf>
    <xf numFmtId="0" fontId="28" fillId="15" borderId="0" xfId="0" applyFont="1" applyFill="1" applyAlignment="1">
      <alignment horizontal="left" vertical="center"/>
    </xf>
    <xf numFmtId="0" fontId="25" fillId="24" borderId="2" xfId="0" applyFont="1" applyFill="1" applyBorder="1" applyAlignment="1">
      <alignment horizontal="left" vertical="center" wrapText="1"/>
    </xf>
    <xf numFmtId="0" fontId="25" fillId="27" borderId="2" xfId="0" applyFont="1" applyFill="1" applyBorder="1" applyAlignment="1">
      <alignment horizontal="left" vertical="center" wrapText="1"/>
    </xf>
    <xf numFmtId="0" fontId="24" fillId="16" borderId="2" xfId="0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4" fillId="15" borderId="2" xfId="0" applyFont="1" applyFill="1" applyBorder="1" applyAlignment="1">
      <alignment horizontal="left" vertical="center" wrapText="1"/>
    </xf>
    <xf numFmtId="0" fontId="24" fillId="30" borderId="2" xfId="0" applyFont="1" applyFill="1" applyBorder="1" applyAlignment="1">
      <alignment horizontal="left" vertical="center" wrapText="1"/>
    </xf>
    <xf numFmtId="0" fontId="25" fillId="29" borderId="2" xfId="0" applyFont="1" applyFill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4" fillId="15" borderId="2" xfId="0" applyFont="1" applyFill="1" applyBorder="1" applyAlignment="1">
      <alignment horizontal="center" vertical="center" wrapText="1"/>
    </xf>
    <xf numFmtId="0" fontId="28" fillId="28" borderId="8" xfId="0" applyFont="1" applyFill="1" applyBorder="1" applyAlignment="1">
      <alignment horizontal="center" vertical="center" wrapText="1"/>
    </xf>
    <xf numFmtId="0" fontId="28" fillId="28" borderId="4" xfId="0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28" fillId="11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8" fillId="10" borderId="8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1" borderId="8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/>
    </xf>
    <xf numFmtId="0" fontId="29" fillId="29" borderId="8" xfId="0" applyFont="1" applyFill="1" applyBorder="1" applyAlignment="1">
      <alignment horizontal="left" vertical="center"/>
    </xf>
    <xf numFmtId="0" fontId="29" fillId="29" borderId="4" xfId="0" applyFont="1" applyFill="1" applyBorder="1" applyAlignment="1">
      <alignment horizontal="left" vertical="center"/>
    </xf>
    <xf numFmtId="0" fontId="28" fillId="10" borderId="8" xfId="0" applyFont="1" applyFill="1" applyBorder="1" applyAlignment="1">
      <alignment vertical="center" wrapText="1"/>
    </xf>
    <xf numFmtId="0" fontId="28" fillId="10" borderId="4" xfId="0" applyFont="1" applyFill="1" applyBorder="1" applyAlignment="1">
      <alignment vertical="center" wrapText="1"/>
    </xf>
    <xf numFmtId="0" fontId="28" fillId="10" borderId="8" xfId="0" applyFont="1" applyFill="1" applyBorder="1" applyAlignment="1">
      <alignment vertical="center"/>
    </xf>
    <xf numFmtId="0" fontId="28" fillId="10" borderId="4" xfId="0" applyFont="1" applyFill="1" applyBorder="1" applyAlignment="1">
      <alignment vertical="center"/>
    </xf>
    <xf numFmtId="0" fontId="28" fillId="10" borderId="2" xfId="0" applyFont="1" applyFill="1" applyBorder="1" applyAlignment="1">
      <alignment vertical="center" wrapText="1"/>
    </xf>
    <xf numFmtId="0" fontId="29" fillId="29" borderId="8" xfId="0" applyFont="1" applyFill="1" applyBorder="1" applyAlignment="1">
      <alignment vertical="center"/>
    </xf>
    <xf numFmtId="0" fontId="29" fillId="29" borderId="4" xfId="0" applyFont="1" applyFill="1" applyBorder="1" applyAlignment="1">
      <alignment vertical="center"/>
    </xf>
    <xf numFmtId="0" fontId="28" fillId="11" borderId="10" xfId="0" applyFont="1" applyFill="1" applyBorder="1" applyAlignment="1">
      <alignment vertical="center" wrapText="1"/>
    </xf>
    <xf numFmtId="0" fontId="28" fillId="11" borderId="4" xfId="0" applyFont="1" applyFill="1" applyBorder="1" applyAlignment="1">
      <alignment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26" fillId="29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/>
    </xf>
    <xf numFmtId="0" fontId="23" fillId="29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15" borderId="6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left" vertical="center" wrapText="1"/>
    </xf>
    <xf numFmtId="0" fontId="28" fillId="10" borderId="4" xfId="0" applyFont="1" applyFill="1" applyBorder="1" applyAlignment="1">
      <alignment horizontal="left" vertical="center" wrapText="1"/>
    </xf>
    <xf numFmtId="0" fontId="30" fillId="28" borderId="8" xfId="0" applyFont="1" applyFill="1" applyBorder="1" applyAlignment="1">
      <alignment horizontal="center" vertical="center" wrapText="1"/>
    </xf>
    <xf numFmtId="0" fontId="30" fillId="28" borderId="4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vertical="center" wrapText="1"/>
    </xf>
    <xf numFmtId="0" fontId="28" fillId="12" borderId="4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9" fillId="29" borderId="3" xfId="0" applyFont="1" applyFill="1" applyBorder="1" applyAlignment="1">
      <alignment vertical="center"/>
    </xf>
    <xf numFmtId="0" fontId="29" fillId="29" borderId="9" xfId="0" applyFont="1" applyFill="1" applyBorder="1" applyAlignment="1">
      <alignment vertical="center"/>
    </xf>
    <xf numFmtId="0" fontId="28" fillId="15" borderId="2" xfId="0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vertical="center" wrapText="1"/>
    </xf>
    <xf numFmtId="0" fontId="17" fillId="1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8" fillId="33" borderId="0" xfId="21" applyFont="1" applyFill="1" applyAlignment="1">
      <alignment vertical="center" wrapText="1"/>
    </xf>
    <xf numFmtId="0" fontId="27" fillId="33" borderId="0" xfId="0" applyFont="1" applyFill="1" applyAlignment="1">
      <alignment vertical="center" wrapText="1"/>
    </xf>
    <xf numFmtId="0" fontId="28" fillId="32" borderId="2" xfId="21" applyFont="1" applyFill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32" borderId="8" xfId="21" applyFont="1" applyFill="1" applyBorder="1" applyAlignment="1">
      <alignment horizontal="left" vertical="center" wrapText="1"/>
    </xf>
    <xf numFmtId="0" fontId="28" fillId="32" borderId="13" xfId="21" applyFont="1" applyFill="1" applyBorder="1" applyAlignment="1">
      <alignment horizontal="left" vertical="center" wrapText="1"/>
    </xf>
    <xf numFmtId="0" fontId="28" fillId="32" borderId="4" xfId="21" applyFont="1" applyFill="1" applyBorder="1" applyAlignment="1">
      <alignment horizontal="left" vertical="center" wrapText="1"/>
    </xf>
    <xf numFmtId="0" fontId="28" fillId="12" borderId="13" xfId="0" applyFont="1" applyFill="1" applyBorder="1" applyAlignment="1">
      <alignment vertical="center" wrapText="1"/>
    </xf>
    <xf numFmtId="0" fontId="28" fillId="29" borderId="6" xfId="21" applyFont="1" applyFill="1" applyBorder="1" applyAlignment="1">
      <alignment vertical="center" wrapText="1"/>
    </xf>
    <xf numFmtId="0" fontId="28" fillId="29" borderId="6" xfId="0" applyFont="1" applyFill="1" applyBorder="1" applyAlignment="1">
      <alignment vertical="center" wrapText="1"/>
    </xf>
    <xf numFmtId="3" fontId="28" fillId="26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36" borderId="2" xfId="0" applyFont="1" applyFill="1" applyBorder="1" applyAlignment="1">
      <alignment wrapText="1"/>
    </xf>
    <xf numFmtId="0" fontId="27" fillId="35" borderId="2" xfId="0" applyFont="1" applyFill="1" applyBorder="1"/>
    <xf numFmtId="0" fontId="28" fillId="35" borderId="2" xfId="0" applyFont="1" applyFill="1" applyBorder="1" applyAlignment="1">
      <alignment vertical="top" wrapText="1"/>
    </xf>
    <xf numFmtId="0" fontId="28" fillId="33" borderId="2" xfId="0" applyFont="1" applyFill="1" applyBorder="1" applyAlignment="1">
      <alignment vertical="center" wrapText="1"/>
    </xf>
    <xf numFmtId="0" fontId="28" fillId="33" borderId="2" xfId="0" applyFont="1" applyFill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2" fontId="28" fillId="35" borderId="0" xfId="0" applyNumberFormat="1" applyFont="1" applyFill="1" applyAlignment="1">
      <alignment vertical="center" wrapText="1"/>
    </xf>
    <xf numFmtId="3" fontId="28" fillId="34" borderId="0" xfId="0" applyNumberFormat="1" applyFont="1" applyFill="1" applyAlignment="1">
      <alignment vertical="center" wrapText="1"/>
    </xf>
    <xf numFmtId="0" fontId="27" fillId="34" borderId="0" xfId="0" applyFont="1" applyFill="1" applyAlignment="1">
      <alignment vertical="center" wrapText="1"/>
    </xf>
    <xf numFmtId="0" fontId="38" fillId="0" borderId="0" xfId="0" applyFont="1" applyAlignment="1">
      <alignment horizontal="center"/>
    </xf>
    <xf numFmtId="0" fontId="30" fillId="33" borderId="2" xfId="0" applyFont="1" applyFill="1" applyBorder="1" applyAlignment="1">
      <alignment horizontal="left" vertical="center" wrapText="1"/>
    </xf>
  </cellXfs>
  <cellStyles count="22">
    <cellStyle name="Accent" xfId="1" xr:uid="{3F618282-AF66-470E-87F8-8DA22F0F8B06}"/>
    <cellStyle name="Accent 1" xfId="2" xr:uid="{563FEC17-422C-47E7-9270-48A95FD5A859}"/>
    <cellStyle name="Accent 2" xfId="3" xr:uid="{719AB126-F22F-40B1-BA5E-CF64919635CB}"/>
    <cellStyle name="Accent 3" xfId="4" xr:uid="{B56AEBE0-E216-40F9-A69C-99ADABAFE2AA}"/>
    <cellStyle name="Bad" xfId="5" xr:uid="{24DF58B7-EBCE-45FB-8B17-E58458B3CCE6}"/>
    <cellStyle name="Error" xfId="6" xr:uid="{55CADAEC-34D0-469F-924B-C09943BD0DDA}"/>
    <cellStyle name="Footnote" xfId="7" xr:uid="{C0E4F9CF-5692-4F49-BC63-43AC5DB71713}"/>
    <cellStyle name="Good" xfId="8" xr:uid="{3EC2CC9D-A20F-43D4-BB20-6809BA0780BF}"/>
    <cellStyle name="Heading" xfId="9" xr:uid="{237F5EFE-39F8-48F3-B2C5-F1C11562CC76}"/>
    <cellStyle name="Heading 1" xfId="10" xr:uid="{29297614-D169-4C2B-97E9-D2A08D0F6BA7}"/>
    <cellStyle name="Heading 2" xfId="11" xr:uid="{11A9EC31-CF57-47CD-B876-77530FBFF009}"/>
    <cellStyle name="Hyperlink" xfId="12" xr:uid="{12A9B1B5-B52B-4323-9A35-F7E85D613F54}"/>
    <cellStyle name="Millares" xfId="18" builtinId="3"/>
    <cellStyle name="Neutral" xfId="13" builtinId="28" customBuiltin="1"/>
    <cellStyle name="Normal" xfId="0" builtinId="0"/>
    <cellStyle name="Normal 2" xfId="21" xr:uid="{1231E4FB-2823-4CCE-B114-9E095BB91CBA}"/>
    <cellStyle name="Normal_Hoja1" xfId="19" xr:uid="{FDBC2EB9-2F25-4673-AE45-D196A5157786}"/>
    <cellStyle name="Normal_Hoja3" xfId="20" xr:uid="{2345E1C3-7FD4-445D-A504-29C86D832A60}"/>
    <cellStyle name="Note" xfId="14" xr:uid="{98A9AE1F-C1A3-4EA0-B377-7E310E6073A9}"/>
    <cellStyle name="Status" xfId="15" xr:uid="{DDE1424F-D3FB-4CCA-88F1-04B556F44293}"/>
    <cellStyle name="Text" xfId="16" xr:uid="{E6DCEB43-2DDE-48F9-B43A-AC013001CB2E}"/>
    <cellStyle name="Warning" xfId="17" xr:uid="{817D58C3-3085-450F-90C6-48A80EDE36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C1818"/>
      <rgbColor rgb="0000FF00"/>
      <rgbColor rgb="000000EE"/>
      <rgbColor rgb="00FFF2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D82D2D"/>
      <rgbColor rgb="00FFFFCC"/>
      <rgbColor rgb="00E7E6E6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0FC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E72715"/>
      <rgbColor rgb="00666699"/>
      <rgbColor rgb="00969696"/>
      <rgbColor rgb="00003366"/>
      <rgbColor rgb="00339966"/>
      <rgbColor rgb="00003300"/>
      <rgbColor rgb="00333300"/>
      <rgbColor rgb="00CE181E"/>
      <rgbColor rgb="00EE1A1A"/>
      <rgbColor rgb="00333399"/>
      <rgbColor rgb="00333333"/>
    </indexedColors>
    <mruColors>
      <color rgb="FFFFCC66"/>
      <color rgb="FF773C17"/>
      <color rgb="FFFF9999"/>
      <color rgb="FFFFCC00"/>
      <color rgb="FFE23A1E"/>
      <color rgb="FFFFFFCC"/>
      <color rgb="FF009999"/>
      <color rgb="FFE1FFE1"/>
      <color rgb="FFCCFFCC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6126-DF5C-4663-A5BE-F66DD96AAF67}">
  <dimension ref="B1:C7"/>
  <sheetViews>
    <sheetView workbookViewId="0">
      <selection activeCell="C18" sqref="C18"/>
    </sheetView>
  </sheetViews>
  <sheetFormatPr baseColWidth="10" defaultRowHeight="16.5"/>
  <cols>
    <col min="1" max="1" width="11" style="64"/>
    <col min="2" max="2" width="20.25" style="64" customWidth="1"/>
    <col min="3" max="3" width="77.25" style="64" customWidth="1"/>
    <col min="4" max="16384" width="11" style="64"/>
  </cols>
  <sheetData>
    <row r="1" spans="2:3" ht="30" customHeight="1"/>
    <row r="4" spans="2:3" ht="29.25" customHeight="1">
      <c r="B4" s="158" t="s">
        <v>308</v>
      </c>
      <c r="C4" s="158"/>
    </row>
    <row r="5" spans="2:3">
      <c r="B5" s="67" t="s">
        <v>306</v>
      </c>
      <c r="C5" s="67" t="s">
        <v>305</v>
      </c>
    </row>
    <row r="6" spans="2:3" ht="42.75" customHeight="1">
      <c r="B6" s="65" t="s">
        <v>307</v>
      </c>
      <c r="C6" s="66" t="s">
        <v>309</v>
      </c>
    </row>
    <row r="7" spans="2:3" ht="42.75" customHeight="1">
      <c r="B7" s="65" t="s">
        <v>307</v>
      </c>
      <c r="C7" s="66" t="s">
        <v>310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61AA-F357-4051-959A-EE725A41DFAA}">
  <dimension ref="B1:J151"/>
  <sheetViews>
    <sheetView tabSelected="1" topLeftCell="A21" zoomScale="68" zoomScaleNormal="68" workbookViewId="0">
      <selection activeCell="B1" sqref="B1:H1"/>
    </sheetView>
  </sheetViews>
  <sheetFormatPr baseColWidth="10" defaultColWidth="12.75" defaultRowHeight="13.5"/>
  <cols>
    <col min="1" max="1" width="2.125" style="1" customWidth="1"/>
    <col min="2" max="2" width="4.125" style="1" customWidth="1"/>
    <col min="3" max="3" width="8.375" style="1" customWidth="1"/>
    <col min="4" max="4" width="104.25" style="4" customWidth="1"/>
    <col min="5" max="5" width="14.5" style="2" customWidth="1"/>
    <col min="6" max="6" width="13.75" style="2" customWidth="1"/>
    <col min="7" max="7" width="15.375" style="1" customWidth="1"/>
    <col min="8" max="8" width="45.375" style="1" customWidth="1"/>
    <col min="9" max="9" width="12.75" style="1"/>
    <col min="10" max="10" width="104.25" style="1" customWidth="1"/>
    <col min="11" max="16384" width="12.75" style="1"/>
  </cols>
  <sheetData>
    <row r="1" spans="2:10" s="22" customFormat="1" ht="36.75" customHeight="1">
      <c r="B1" s="187" t="s">
        <v>301</v>
      </c>
      <c r="C1" s="187"/>
      <c r="D1" s="187"/>
      <c r="E1" s="187"/>
      <c r="F1" s="187"/>
      <c r="G1" s="187"/>
      <c r="H1" s="187"/>
    </row>
    <row r="2" spans="2:10" s="22" customFormat="1" ht="21" customHeight="1">
      <c r="B2" s="188" t="s">
        <v>298</v>
      </c>
      <c r="C2" s="188"/>
      <c r="D2" s="188"/>
      <c r="E2" s="188"/>
      <c r="F2" s="189" t="s">
        <v>229</v>
      </c>
      <c r="G2" s="190"/>
      <c r="H2" s="190"/>
    </row>
    <row r="3" spans="2:10" s="38" customFormat="1" ht="30.75" customHeight="1">
      <c r="B3" s="52" t="s">
        <v>299</v>
      </c>
      <c r="C3" s="184" t="s">
        <v>300</v>
      </c>
      <c r="D3" s="184"/>
      <c r="E3" s="184"/>
      <c r="F3" s="189"/>
      <c r="G3" s="190"/>
      <c r="H3" s="190"/>
    </row>
    <row r="4" spans="2:10" s="38" customFormat="1" ht="36.75" customHeight="1">
      <c r="B4" s="52" t="s">
        <v>382</v>
      </c>
      <c r="C4" s="184" t="s">
        <v>381</v>
      </c>
      <c r="D4" s="184"/>
      <c r="E4" s="184"/>
      <c r="F4" s="70" t="s">
        <v>230</v>
      </c>
      <c r="G4" s="185"/>
      <c r="H4" s="185"/>
    </row>
    <row r="5" spans="2:10" ht="12.75" customHeight="1"/>
    <row r="6" spans="2:10">
      <c r="D6" s="6"/>
    </row>
    <row r="7" spans="2:10" s="22" customFormat="1" ht="30.75" customHeight="1">
      <c r="B7" s="186" t="s">
        <v>297</v>
      </c>
      <c r="C7" s="186"/>
      <c r="D7" s="186"/>
      <c r="E7" s="186"/>
      <c r="F7" s="186"/>
      <c r="G7" s="25"/>
      <c r="J7" s="71" t="s">
        <v>430</v>
      </c>
    </row>
    <row r="8" spans="2:10" s="22" customFormat="1" ht="27.75" customHeight="1">
      <c r="B8" s="159" t="s">
        <v>0</v>
      </c>
      <c r="C8" s="160"/>
      <c r="D8" s="56" t="s">
        <v>232</v>
      </c>
      <c r="E8" s="57" t="s">
        <v>234</v>
      </c>
      <c r="F8" s="53" t="s">
        <v>226</v>
      </c>
      <c r="G8" s="26" t="s">
        <v>228</v>
      </c>
      <c r="H8" s="191" t="s">
        <v>231</v>
      </c>
      <c r="J8" s="142" t="s">
        <v>431</v>
      </c>
    </row>
    <row r="9" spans="2:10" s="22" customFormat="1" ht="19.5" customHeight="1">
      <c r="B9" s="170" t="s">
        <v>2</v>
      </c>
      <c r="C9" s="171"/>
      <c r="D9" s="27" t="s">
        <v>3</v>
      </c>
      <c r="E9" s="69" t="s">
        <v>235</v>
      </c>
      <c r="F9" s="53">
        <v>5</v>
      </c>
      <c r="G9" s="28">
        <f>+G10+G11</f>
        <v>0</v>
      </c>
      <c r="H9" s="192"/>
      <c r="J9" s="142" t="str">
        <f>+D9</f>
        <v>Población del núcleo donde se ejecutará la operación</v>
      </c>
    </row>
    <row r="10" spans="2:10" s="22" customFormat="1" ht="28.5" customHeight="1">
      <c r="B10" s="29"/>
      <c r="C10" s="30" t="s">
        <v>4</v>
      </c>
      <c r="D10" s="31" t="s">
        <v>264</v>
      </c>
      <c r="E10" s="32" t="s">
        <v>1</v>
      </c>
      <c r="F10" s="32">
        <v>4</v>
      </c>
      <c r="G10" s="33"/>
      <c r="H10" s="138"/>
      <c r="J10" s="141" t="s">
        <v>328</v>
      </c>
    </row>
    <row r="11" spans="2:10" s="22" customFormat="1" ht="27.75" customHeight="1">
      <c r="B11" s="29"/>
      <c r="C11" s="30" t="s">
        <v>5</v>
      </c>
      <c r="D11" s="31" t="s">
        <v>6</v>
      </c>
      <c r="E11" s="32" t="s">
        <v>1</v>
      </c>
      <c r="F11" s="32">
        <v>5</v>
      </c>
      <c r="G11" s="33"/>
      <c r="H11" s="138"/>
      <c r="J11" s="141" t="s">
        <v>328</v>
      </c>
    </row>
    <row r="12" spans="2:10" s="22" customFormat="1" ht="20.100000000000001" customHeight="1">
      <c r="B12" s="170" t="s">
        <v>8</v>
      </c>
      <c r="C12" s="171"/>
      <c r="D12" s="34" t="s">
        <v>9</v>
      </c>
      <c r="E12" s="69" t="s">
        <v>235</v>
      </c>
      <c r="F12" s="53">
        <v>2</v>
      </c>
      <c r="G12" s="35">
        <f>+G13</f>
        <v>0</v>
      </c>
      <c r="H12" s="140" t="s">
        <v>429</v>
      </c>
      <c r="J12" s="142" t="s">
        <v>9</v>
      </c>
    </row>
    <row r="13" spans="2:10" s="22" customFormat="1" ht="29.85" customHeight="1">
      <c r="B13" s="29"/>
      <c r="C13" s="30" t="s">
        <v>10</v>
      </c>
      <c r="D13" s="31" t="s">
        <v>11</v>
      </c>
      <c r="E13" s="32" t="s">
        <v>7</v>
      </c>
      <c r="F13" s="32">
        <v>2</v>
      </c>
      <c r="G13" s="33"/>
      <c r="H13" s="33"/>
      <c r="J13" s="30" t="s">
        <v>330</v>
      </c>
    </row>
    <row r="14" spans="2:10" s="22" customFormat="1" ht="20.100000000000001" customHeight="1">
      <c r="B14" s="170" t="s">
        <v>12</v>
      </c>
      <c r="C14" s="171"/>
      <c r="D14" s="36" t="s">
        <v>13</v>
      </c>
      <c r="E14" s="69" t="s">
        <v>235</v>
      </c>
      <c r="F14" s="53">
        <v>6</v>
      </c>
      <c r="G14" s="35">
        <f>+G15+G16</f>
        <v>0</v>
      </c>
      <c r="H14" s="140" t="s">
        <v>429</v>
      </c>
      <c r="J14" s="142" t="str">
        <f>+D14</f>
        <v>Efectos de la operación en el territorio</v>
      </c>
    </row>
    <row r="15" spans="2:10" s="22" customFormat="1" ht="26.25" customHeight="1">
      <c r="B15" s="29"/>
      <c r="C15" s="30" t="s">
        <v>14</v>
      </c>
      <c r="D15" s="31" t="s">
        <v>15</v>
      </c>
      <c r="E15" s="32" t="s">
        <v>1</v>
      </c>
      <c r="F15" s="32">
        <v>6</v>
      </c>
      <c r="G15" s="33"/>
      <c r="H15" s="33"/>
      <c r="J15" s="141" t="s">
        <v>329</v>
      </c>
    </row>
    <row r="16" spans="2:10" s="22" customFormat="1" ht="26.25" customHeight="1">
      <c r="B16" s="29"/>
      <c r="C16" s="30" t="s">
        <v>16</v>
      </c>
      <c r="D16" s="31" t="s">
        <v>17</v>
      </c>
      <c r="E16" s="32" t="s">
        <v>1</v>
      </c>
      <c r="F16" s="32">
        <v>4</v>
      </c>
      <c r="G16" s="33"/>
      <c r="H16" s="33"/>
      <c r="J16" s="141" t="s">
        <v>329</v>
      </c>
    </row>
    <row r="17" spans="2:10" s="38" customFormat="1" ht="31.5" customHeight="1">
      <c r="B17" s="159" t="s">
        <v>0</v>
      </c>
      <c r="C17" s="160"/>
      <c r="D17" s="54" t="s">
        <v>233</v>
      </c>
      <c r="E17" s="55"/>
      <c r="F17" s="53" t="s">
        <v>226</v>
      </c>
      <c r="G17" s="26" t="s">
        <v>228</v>
      </c>
      <c r="H17" s="191" t="s">
        <v>231</v>
      </c>
      <c r="J17" s="143" t="s">
        <v>432</v>
      </c>
    </row>
    <row r="18" spans="2:10" s="38" customFormat="1" ht="17.25" customHeight="1">
      <c r="B18" s="161" t="s">
        <v>18</v>
      </c>
      <c r="C18" s="162"/>
      <c r="D18" s="163" t="s">
        <v>222</v>
      </c>
      <c r="E18" s="164"/>
      <c r="F18" s="58">
        <v>10</v>
      </c>
      <c r="G18" s="28">
        <f>+G19+G20+G21</f>
        <v>0</v>
      </c>
      <c r="H18" s="192"/>
      <c r="J18" s="143" t="str">
        <f>+D18</f>
        <v>CO.1. Resolución de las necesidades priorizadas detectadas en EDLL (*)</v>
      </c>
    </row>
    <row r="19" spans="2:10" s="38" customFormat="1" ht="34.5" customHeight="1">
      <c r="B19" s="29"/>
      <c r="C19" s="30" t="s">
        <v>19</v>
      </c>
      <c r="D19" s="39" t="s">
        <v>223</v>
      </c>
      <c r="E19" s="40" t="s">
        <v>1</v>
      </c>
      <c r="F19" s="41">
        <v>5</v>
      </c>
      <c r="G19" s="33"/>
      <c r="H19" s="138"/>
      <c r="J19" s="141" t="s">
        <v>433</v>
      </c>
    </row>
    <row r="20" spans="2:10" s="38" customFormat="1" ht="19.5" customHeight="1">
      <c r="B20" s="29"/>
      <c r="C20" s="30" t="s">
        <v>20</v>
      </c>
      <c r="D20" s="39" t="s">
        <v>21</v>
      </c>
      <c r="E20" s="40" t="s">
        <v>1</v>
      </c>
      <c r="F20" s="41">
        <v>8</v>
      </c>
      <c r="G20" s="33"/>
      <c r="H20" s="138"/>
      <c r="J20" s="141" t="s">
        <v>434</v>
      </c>
    </row>
    <row r="21" spans="2:10" s="38" customFormat="1" ht="17.25" customHeight="1">
      <c r="B21" s="29"/>
      <c r="C21" s="30" t="s">
        <v>22</v>
      </c>
      <c r="D21" s="39" t="s">
        <v>224</v>
      </c>
      <c r="E21" s="40" t="s">
        <v>1</v>
      </c>
      <c r="F21" s="41">
        <v>10</v>
      </c>
      <c r="G21" s="42"/>
      <c r="H21" s="138"/>
      <c r="J21" s="141" t="s">
        <v>434</v>
      </c>
    </row>
    <row r="22" spans="2:10" s="38" customFormat="1" ht="32.25" customHeight="1">
      <c r="B22" s="159" t="s">
        <v>0</v>
      </c>
      <c r="C22" s="160"/>
      <c r="D22" s="173" t="s">
        <v>236</v>
      </c>
      <c r="E22" s="174"/>
      <c r="F22" s="53" t="s">
        <v>226</v>
      </c>
      <c r="G22" s="26" t="s">
        <v>228</v>
      </c>
      <c r="H22" s="191" t="s">
        <v>231</v>
      </c>
      <c r="J22" s="144" t="s">
        <v>236</v>
      </c>
    </row>
    <row r="23" spans="2:10" s="38" customFormat="1" ht="20.100000000000001" customHeight="1">
      <c r="B23" s="166" t="s">
        <v>23</v>
      </c>
      <c r="C23" s="172"/>
      <c r="D23" s="193" t="s">
        <v>24</v>
      </c>
      <c r="E23" s="194"/>
      <c r="F23" s="58">
        <v>3</v>
      </c>
      <c r="G23" s="37">
        <f>+G24+G25+G26+G27</f>
        <v>0</v>
      </c>
      <c r="H23" s="192"/>
      <c r="J23" s="144" t="str">
        <f>+D23</f>
        <v>Ámbitos peculiares de actuación atendiendo a aspectos del territorio de la ZRL reflejados en la EDL</v>
      </c>
    </row>
    <row r="24" spans="2:10" s="38" customFormat="1" ht="20.100000000000001" customHeight="1">
      <c r="B24" s="42"/>
      <c r="C24" s="43" t="s">
        <v>25</v>
      </c>
      <c r="D24" s="31" t="s">
        <v>26</v>
      </c>
      <c r="E24" s="40" t="s">
        <v>1</v>
      </c>
      <c r="F24" s="40">
        <v>3</v>
      </c>
      <c r="G24" s="42"/>
      <c r="H24" s="42"/>
      <c r="J24" s="72" t="s">
        <v>434</v>
      </c>
    </row>
    <row r="25" spans="2:10" s="38" customFormat="1" ht="20.100000000000001" customHeight="1">
      <c r="B25" s="42"/>
      <c r="C25" s="43" t="s">
        <v>27</v>
      </c>
      <c r="D25" s="31" t="s">
        <v>28</v>
      </c>
      <c r="E25" s="40" t="s">
        <v>1</v>
      </c>
      <c r="F25" s="40">
        <v>3</v>
      </c>
      <c r="G25" s="42"/>
      <c r="H25" s="42"/>
      <c r="J25" s="72" t="s">
        <v>434</v>
      </c>
    </row>
    <row r="26" spans="2:10" s="38" customFormat="1" ht="20.100000000000001" customHeight="1">
      <c r="B26" s="42"/>
      <c r="C26" s="43" t="s">
        <v>29</v>
      </c>
      <c r="D26" s="31" t="s">
        <v>30</v>
      </c>
      <c r="E26" s="40" t="s">
        <v>1</v>
      </c>
      <c r="F26" s="40">
        <v>3</v>
      </c>
      <c r="G26" s="42"/>
      <c r="H26" s="42"/>
      <c r="J26" s="72" t="s">
        <v>434</v>
      </c>
    </row>
    <row r="27" spans="2:10" s="38" customFormat="1" ht="30.75" customHeight="1">
      <c r="B27" s="42"/>
      <c r="C27" s="43" t="s">
        <v>31</v>
      </c>
      <c r="D27" s="31" t="s">
        <v>32</v>
      </c>
      <c r="E27" s="40" t="s">
        <v>1</v>
      </c>
      <c r="F27" s="40">
        <v>3</v>
      </c>
      <c r="G27" s="42"/>
      <c r="H27" s="42"/>
      <c r="J27" s="72" t="s">
        <v>435</v>
      </c>
    </row>
    <row r="28" spans="2:10" s="38" customFormat="1" ht="32.25" customHeight="1">
      <c r="B28" s="159" t="s">
        <v>0</v>
      </c>
      <c r="C28" s="160"/>
      <c r="D28" s="173" t="s">
        <v>237</v>
      </c>
      <c r="E28" s="174"/>
      <c r="F28" s="53" t="s">
        <v>226</v>
      </c>
      <c r="G28" s="26" t="s">
        <v>228</v>
      </c>
      <c r="H28" s="37" t="s">
        <v>231</v>
      </c>
      <c r="J28" s="143" t="s">
        <v>436</v>
      </c>
    </row>
    <row r="29" spans="2:10" s="38" customFormat="1" ht="20.100000000000001" customHeight="1">
      <c r="B29" s="170" t="s">
        <v>33</v>
      </c>
      <c r="C29" s="171"/>
      <c r="D29" s="175" t="s">
        <v>34</v>
      </c>
      <c r="E29" s="176"/>
      <c r="F29" s="58">
        <v>3</v>
      </c>
      <c r="G29" s="28">
        <f>+G30+G31+G32</f>
        <v>0</v>
      </c>
      <c r="H29" s="42"/>
      <c r="J29" s="143" t="str">
        <f>+D29</f>
        <v>Evolución de los índices de población</v>
      </c>
    </row>
    <row r="30" spans="2:10" s="38" customFormat="1" ht="20.100000000000001" customHeight="1">
      <c r="B30" s="32"/>
      <c r="C30" s="30" t="s">
        <v>35</v>
      </c>
      <c r="D30" s="45" t="s">
        <v>36</v>
      </c>
      <c r="E30" s="32" t="s">
        <v>1</v>
      </c>
      <c r="F30" s="40">
        <v>3</v>
      </c>
      <c r="G30" s="46"/>
      <c r="H30" s="42"/>
      <c r="J30" s="45" t="s">
        <v>368</v>
      </c>
    </row>
    <row r="31" spans="2:10" s="38" customFormat="1" ht="20.100000000000001" customHeight="1">
      <c r="B31" s="32"/>
      <c r="C31" s="30" t="s">
        <v>37</v>
      </c>
      <c r="D31" s="45" t="s">
        <v>38</v>
      </c>
      <c r="E31" s="32" t="s">
        <v>1</v>
      </c>
      <c r="F31" s="40">
        <v>2</v>
      </c>
      <c r="G31" s="46"/>
      <c r="H31" s="42"/>
      <c r="J31" s="45" t="s">
        <v>368</v>
      </c>
    </row>
    <row r="32" spans="2:10" s="38" customFormat="1" ht="20.100000000000001" customHeight="1">
      <c r="B32" s="32"/>
      <c r="C32" s="30" t="s">
        <v>39</v>
      </c>
      <c r="D32" s="45" t="s">
        <v>40</v>
      </c>
      <c r="E32" s="32" t="s">
        <v>1</v>
      </c>
      <c r="F32" s="40">
        <v>1</v>
      </c>
      <c r="G32" s="46"/>
      <c r="H32" s="42"/>
      <c r="J32" s="45" t="s">
        <v>368</v>
      </c>
    </row>
    <row r="33" spans="2:10" s="38" customFormat="1" ht="20.100000000000001" customHeight="1">
      <c r="B33" s="197" t="s">
        <v>41</v>
      </c>
      <c r="C33" s="198"/>
      <c r="D33" s="199" t="s">
        <v>42</v>
      </c>
      <c r="E33" s="200"/>
      <c r="F33" s="58">
        <v>1</v>
      </c>
      <c r="G33" s="26">
        <f>+G34</f>
        <v>0</v>
      </c>
      <c r="H33" s="139" t="s">
        <v>429</v>
      </c>
      <c r="J33" s="144" t="str">
        <f>+D33</f>
        <v>Índice de envejecimiento</v>
      </c>
    </row>
    <row r="34" spans="2:10" s="38" customFormat="1" ht="44.25" customHeight="1">
      <c r="B34" s="32"/>
      <c r="C34" s="30" t="s">
        <v>43</v>
      </c>
      <c r="D34" s="45" t="s">
        <v>44</v>
      </c>
      <c r="E34" s="32" t="s">
        <v>7</v>
      </c>
      <c r="F34" s="40">
        <v>1</v>
      </c>
      <c r="H34" s="42"/>
      <c r="J34" s="42" t="s">
        <v>369</v>
      </c>
    </row>
    <row r="35" spans="2:10" s="38" customFormat="1" ht="20.100000000000001" customHeight="1">
      <c r="B35" s="170" t="s">
        <v>45</v>
      </c>
      <c r="C35" s="171"/>
      <c r="D35" s="175" t="s">
        <v>46</v>
      </c>
      <c r="E35" s="176"/>
      <c r="F35" s="58">
        <v>1</v>
      </c>
      <c r="G35" s="37">
        <f>+G36</f>
        <v>0</v>
      </c>
      <c r="H35" s="139" t="s">
        <v>429</v>
      </c>
      <c r="J35" s="144" t="str">
        <f>+D35</f>
        <v>Contribución al equilibrio territorial y a la actividad económica</v>
      </c>
    </row>
    <row r="36" spans="2:10" s="38" customFormat="1" ht="20.100000000000001" customHeight="1">
      <c r="B36" s="32"/>
      <c r="C36" s="30" t="s">
        <v>47</v>
      </c>
      <c r="D36" s="45" t="s">
        <v>48</v>
      </c>
      <c r="E36" s="32" t="s">
        <v>7</v>
      </c>
      <c r="F36" s="40">
        <v>1</v>
      </c>
      <c r="G36" s="42"/>
      <c r="H36" s="42"/>
      <c r="J36" s="42" t="s">
        <v>370</v>
      </c>
    </row>
    <row r="37" spans="2:10" s="38" customFormat="1" ht="31.5" customHeight="1">
      <c r="B37" s="195" t="s">
        <v>0</v>
      </c>
      <c r="C37" s="196"/>
      <c r="D37" s="180" t="s">
        <v>238</v>
      </c>
      <c r="E37" s="181"/>
      <c r="F37" s="53" t="s">
        <v>226</v>
      </c>
      <c r="G37" s="26" t="s">
        <v>228</v>
      </c>
      <c r="H37" s="191" t="s">
        <v>231</v>
      </c>
      <c r="J37" s="143" t="s">
        <v>238</v>
      </c>
    </row>
    <row r="38" spans="2:10" s="38" customFormat="1" ht="20.100000000000001" customHeight="1">
      <c r="B38" s="166" t="s">
        <v>49</v>
      </c>
      <c r="C38" s="172"/>
      <c r="D38" s="177" t="s">
        <v>50</v>
      </c>
      <c r="E38" s="178"/>
      <c r="F38" s="58">
        <v>9</v>
      </c>
      <c r="G38" s="26">
        <f>+G39+G40+G41+G42</f>
        <v>0</v>
      </c>
      <c r="H38" s="192"/>
      <c r="J38" s="143" t="s">
        <v>50</v>
      </c>
    </row>
    <row r="39" spans="2:10" s="38" customFormat="1" ht="30" customHeight="1">
      <c r="B39" s="47"/>
      <c r="C39" s="43" t="s">
        <v>51</v>
      </c>
      <c r="D39" s="42" t="s">
        <v>52</v>
      </c>
      <c r="E39" s="40" t="s">
        <v>1</v>
      </c>
      <c r="F39" s="40">
        <v>6</v>
      </c>
      <c r="G39" s="42"/>
      <c r="H39" s="42"/>
      <c r="J39" s="72" t="s">
        <v>331</v>
      </c>
    </row>
    <row r="40" spans="2:10" s="38" customFormat="1" ht="20.100000000000001" customHeight="1">
      <c r="B40" s="47"/>
      <c r="C40" s="43" t="s">
        <v>53</v>
      </c>
      <c r="D40" s="42" t="s">
        <v>54</v>
      </c>
      <c r="E40" s="40" t="s">
        <v>1</v>
      </c>
      <c r="F40" s="40">
        <v>6</v>
      </c>
      <c r="G40" s="42"/>
      <c r="H40" s="42"/>
      <c r="J40" s="72" t="s">
        <v>331</v>
      </c>
    </row>
    <row r="41" spans="2:10" s="38" customFormat="1" ht="52.5" customHeight="1">
      <c r="B41" s="29"/>
      <c r="C41" s="43" t="s">
        <v>55</v>
      </c>
      <c r="D41" s="45" t="s">
        <v>56</v>
      </c>
      <c r="E41" s="40" t="s">
        <v>7</v>
      </c>
      <c r="F41" s="40">
        <v>3</v>
      </c>
      <c r="G41" s="42"/>
      <c r="H41" s="42"/>
      <c r="J41" s="72" t="s">
        <v>332</v>
      </c>
    </row>
    <row r="42" spans="2:10" s="38" customFormat="1" ht="23.25" customHeight="1">
      <c r="B42" s="47"/>
      <c r="C42" s="43" t="s">
        <v>57</v>
      </c>
      <c r="D42" s="42" t="s">
        <v>58</v>
      </c>
      <c r="E42" s="40" t="s">
        <v>1</v>
      </c>
      <c r="F42" s="40">
        <v>2</v>
      </c>
      <c r="G42" s="42"/>
      <c r="H42" s="42"/>
      <c r="J42" s="72" t="s">
        <v>333</v>
      </c>
    </row>
    <row r="43" spans="2:10" s="38" customFormat="1" ht="20.100000000000001" customHeight="1">
      <c r="B43" s="166" t="s">
        <v>59</v>
      </c>
      <c r="C43" s="172"/>
      <c r="D43" s="177" t="s">
        <v>60</v>
      </c>
      <c r="E43" s="178"/>
      <c r="F43" s="58">
        <v>3</v>
      </c>
      <c r="G43" s="26">
        <f>+G44</f>
        <v>0</v>
      </c>
      <c r="H43" s="139" t="s">
        <v>429</v>
      </c>
      <c r="J43" s="144" t="s">
        <v>60</v>
      </c>
    </row>
    <row r="44" spans="2:10" s="38" customFormat="1" ht="41.25" customHeight="1">
      <c r="B44" s="47"/>
      <c r="C44" s="43" t="s">
        <v>61</v>
      </c>
      <c r="D44" s="45" t="s">
        <v>62</v>
      </c>
      <c r="E44" s="40" t="s">
        <v>7</v>
      </c>
      <c r="F44" s="40">
        <v>3</v>
      </c>
      <c r="H44" s="42"/>
      <c r="J44" s="72" t="s">
        <v>334</v>
      </c>
    </row>
    <row r="45" spans="2:10" s="38" customFormat="1" ht="20.100000000000001" customHeight="1">
      <c r="B45" s="201" t="s">
        <v>63</v>
      </c>
      <c r="C45" s="202"/>
      <c r="D45" s="175" t="s">
        <v>64</v>
      </c>
      <c r="E45" s="176"/>
      <c r="F45" s="58">
        <v>1.5</v>
      </c>
      <c r="G45" s="26">
        <f>+G46+G47+G48+G49</f>
        <v>0</v>
      </c>
      <c r="H45" s="139" t="s">
        <v>429</v>
      </c>
      <c r="J45" s="144" t="str">
        <f>+D45</f>
        <v>Reutilización, reciclado o reducción de residuos</v>
      </c>
    </row>
    <row r="46" spans="2:10" s="38" customFormat="1" ht="20.100000000000001" customHeight="1">
      <c r="B46" s="47"/>
      <c r="C46" s="43" t="s">
        <v>65</v>
      </c>
      <c r="D46" s="45" t="s">
        <v>66</v>
      </c>
      <c r="E46" s="40" t="s">
        <v>7</v>
      </c>
      <c r="F46" s="40">
        <v>1</v>
      </c>
      <c r="G46" s="42"/>
      <c r="H46" s="42"/>
      <c r="J46" s="42" t="s">
        <v>371</v>
      </c>
    </row>
    <row r="47" spans="2:10" s="38" customFormat="1" ht="20.100000000000001" customHeight="1">
      <c r="B47" s="47"/>
      <c r="C47" s="43" t="s">
        <v>67</v>
      </c>
      <c r="D47" s="45" t="s">
        <v>68</v>
      </c>
      <c r="E47" s="40" t="s">
        <v>7</v>
      </c>
      <c r="F47" s="40">
        <v>1</v>
      </c>
      <c r="G47" s="42"/>
      <c r="H47" s="42"/>
      <c r="J47" s="42" t="s">
        <v>371</v>
      </c>
    </row>
    <row r="48" spans="2:10" s="38" customFormat="1" ht="20.100000000000001" customHeight="1">
      <c r="B48" s="47"/>
      <c r="C48" s="43" t="s">
        <v>69</v>
      </c>
      <c r="D48" s="45" t="s">
        <v>70</v>
      </c>
      <c r="E48" s="40" t="s">
        <v>7</v>
      </c>
      <c r="F48" s="40">
        <v>0.5</v>
      </c>
      <c r="G48" s="42"/>
      <c r="H48" s="42"/>
      <c r="J48" s="42" t="s">
        <v>372</v>
      </c>
    </row>
    <row r="49" spans="2:10" s="38" customFormat="1" ht="20.100000000000001" customHeight="1">
      <c r="B49" s="47"/>
      <c r="C49" s="43" t="s">
        <v>71</v>
      </c>
      <c r="D49" s="45" t="s">
        <v>72</v>
      </c>
      <c r="E49" s="40" t="s">
        <v>7</v>
      </c>
      <c r="F49" s="40">
        <v>0.25</v>
      </c>
      <c r="G49" s="42"/>
      <c r="H49" s="42"/>
      <c r="J49" s="42" t="s">
        <v>373</v>
      </c>
    </row>
    <row r="50" spans="2:10" s="38" customFormat="1" ht="31.5" customHeight="1">
      <c r="B50" s="159" t="s">
        <v>0</v>
      </c>
      <c r="C50" s="160"/>
      <c r="D50" s="180" t="s">
        <v>239</v>
      </c>
      <c r="E50" s="181"/>
      <c r="F50" s="53" t="s">
        <v>226</v>
      </c>
      <c r="G50" s="26" t="s">
        <v>228</v>
      </c>
      <c r="H50" s="191" t="s">
        <v>231</v>
      </c>
      <c r="J50" s="145" t="str">
        <f>+D50</f>
        <v>6. EMPLEO</v>
      </c>
    </row>
    <row r="51" spans="2:10" s="38" customFormat="1" ht="20.100000000000001" customHeight="1">
      <c r="B51" s="166" t="s">
        <v>73</v>
      </c>
      <c r="C51" s="172"/>
      <c r="D51" s="175" t="s">
        <v>74</v>
      </c>
      <c r="E51" s="176"/>
      <c r="F51" s="58">
        <v>3</v>
      </c>
      <c r="G51" s="37">
        <f>+G52+G53+G54+G55+G56+G57+G58+G59+G60+G61+G62</f>
        <v>0</v>
      </c>
      <c r="H51" s="192"/>
      <c r="J51" s="145" t="str">
        <f>+D51</f>
        <v>Creación de empleo por cuenta propia asociado a una operación</v>
      </c>
    </row>
    <row r="52" spans="2:10" s="38" customFormat="1" ht="22.5" customHeight="1">
      <c r="B52" s="47"/>
      <c r="C52" s="43" t="s">
        <v>75</v>
      </c>
      <c r="D52" s="45" t="s">
        <v>76</v>
      </c>
      <c r="E52" s="40" t="s">
        <v>1</v>
      </c>
      <c r="F52" s="40">
        <v>2</v>
      </c>
      <c r="G52" s="42"/>
      <c r="H52" s="42"/>
      <c r="J52" s="72" t="s">
        <v>335</v>
      </c>
    </row>
    <row r="53" spans="2:10" s="38" customFormat="1" ht="31.5" customHeight="1">
      <c r="B53" s="47"/>
      <c r="C53" s="43" t="s">
        <v>77</v>
      </c>
      <c r="D53" s="45" t="s">
        <v>279</v>
      </c>
      <c r="E53" s="40" t="s">
        <v>78</v>
      </c>
      <c r="F53" s="40">
        <v>2.25</v>
      </c>
      <c r="G53" s="42"/>
      <c r="H53" s="42"/>
      <c r="J53" s="72" t="s">
        <v>336</v>
      </c>
    </row>
    <row r="54" spans="2:10" s="38" customFormat="1" ht="31.5" customHeight="1">
      <c r="B54" s="47"/>
      <c r="C54" s="43" t="s">
        <v>79</v>
      </c>
      <c r="D54" s="45" t="s">
        <v>280</v>
      </c>
      <c r="E54" s="40" t="s">
        <v>1</v>
      </c>
      <c r="F54" s="40">
        <v>2.75</v>
      </c>
      <c r="G54" s="42"/>
      <c r="H54" s="42"/>
      <c r="J54" s="72" t="s">
        <v>337</v>
      </c>
    </row>
    <row r="55" spans="2:10" s="38" customFormat="1" ht="24" customHeight="1">
      <c r="B55" s="47"/>
      <c r="C55" s="43" t="s">
        <v>80</v>
      </c>
      <c r="D55" s="45" t="s">
        <v>281</v>
      </c>
      <c r="E55" s="40" t="s">
        <v>7</v>
      </c>
      <c r="F55" s="40">
        <v>0.5</v>
      </c>
      <c r="G55" s="42"/>
      <c r="H55" s="42"/>
      <c r="J55" s="72" t="s">
        <v>338</v>
      </c>
    </row>
    <row r="56" spans="2:10" s="38" customFormat="1" ht="24.75" customHeight="1">
      <c r="B56" s="47"/>
      <c r="C56" s="43" t="s">
        <v>81</v>
      </c>
      <c r="D56" s="45" t="s">
        <v>282</v>
      </c>
      <c r="E56" s="40" t="s">
        <v>82</v>
      </c>
      <c r="F56" s="40">
        <v>3</v>
      </c>
      <c r="G56" s="42"/>
      <c r="H56" s="42"/>
      <c r="J56" s="72" t="s">
        <v>336</v>
      </c>
    </row>
    <row r="57" spans="2:10" s="38" customFormat="1" ht="24.75" customHeight="1">
      <c r="B57" s="47"/>
      <c r="C57" s="43" t="s">
        <v>83</v>
      </c>
      <c r="D57" s="45" t="s">
        <v>84</v>
      </c>
      <c r="E57" s="40" t="s">
        <v>7</v>
      </c>
      <c r="F57" s="40">
        <v>0.75</v>
      </c>
      <c r="G57" s="42"/>
      <c r="H57" s="42"/>
      <c r="J57" s="72" t="s">
        <v>339</v>
      </c>
    </row>
    <row r="58" spans="2:10" s="38" customFormat="1" ht="31.5" customHeight="1">
      <c r="B58" s="47"/>
      <c r="C58" s="43" t="s">
        <v>85</v>
      </c>
      <c r="D58" s="45" t="s">
        <v>283</v>
      </c>
      <c r="E58" s="40" t="s">
        <v>82</v>
      </c>
      <c r="F58" s="40">
        <v>3</v>
      </c>
      <c r="G58" s="42"/>
      <c r="H58" s="42"/>
      <c r="J58" s="72" t="s">
        <v>336</v>
      </c>
    </row>
    <row r="59" spans="2:10" s="38" customFormat="1" ht="31.5" customHeight="1">
      <c r="B59" s="47"/>
      <c r="C59" s="43" t="s">
        <v>86</v>
      </c>
      <c r="D59" s="45" t="s">
        <v>87</v>
      </c>
      <c r="E59" s="40" t="s">
        <v>88</v>
      </c>
      <c r="F59" s="40">
        <v>0.25</v>
      </c>
      <c r="G59" s="42"/>
      <c r="H59" s="42"/>
      <c r="J59" s="72" t="s">
        <v>340</v>
      </c>
    </row>
    <row r="60" spans="2:10" s="38" customFormat="1" ht="31.5" customHeight="1">
      <c r="B60" s="47"/>
      <c r="C60" s="43" t="s">
        <v>89</v>
      </c>
      <c r="D60" s="45" t="s">
        <v>90</v>
      </c>
      <c r="E60" s="40" t="s">
        <v>82</v>
      </c>
      <c r="F60" s="40">
        <v>3</v>
      </c>
      <c r="G60" s="42"/>
      <c r="H60" s="42"/>
      <c r="J60" s="72" t="s">
        <v>341</v>
      </c>
    </row>
    <row r="61" spans="2:10" s="38" customFormat="1" ht="44.25" customHeight="1">
      <c r="B61" s="47"/>
      <c r="C61" s="40" t="s">
        <v>91</v>
      </c>
      <c r="D61" s="31" t="s">
        <v>302</v>
      </c>
      <c r="E61" s="40" t="s">
        <v>1</v>
      </c>
      <c r="F61" s="40">
        <v>3</v>
      </c>
      <c r="G61" s="42"/>
      <c r="H61" s="42"/>
      <c r="J61" s="72" t="s">
        <v>342</v>
      </c>
    </row>
    <row r="62" spans="2:10" s="38" customFormat="1" ht="59.25" customHeight="1">
      <c r="B62" s="47"/>
      <c r="C62" s="40" t="s">
        <v>92</v>
      </c>
      <c r="D62" s="31" t="s">
        <v>303</v>
      </c>
      <c r="E62" s="40" t="s">
        <v>1</v>
      </c>
      <c r="F62" s="40">
        <v>3</v>
      </c>
      <c r="G62" s="42"/>
      <c r="H62" s="42"/>
      <c r="J62" s="72" t="s">
        <v>342</v>
      </c>
    </row>
    <row r="63" spans="2:10" s="38" customFormat="1" ht="24.75" customHeight="1">
      <c r="B63" s="166" t="s">
        <v>93</v>
      </c>
      <c r="C63" s="172"/>
      <c r="D63" s="175" t="s">
        <v>94</v>
      </c>
      <c r="E63" s="176"/>
      <c r="F63" s="59">
        <v>5</v>
      </c>
      <c r="G63" s="26">
        <f>+G64+G65+G66+G67+G68+G69+G70+G71+G72+G73+G74+G75+G76+G77+G78</f>
        <v>0</v>
      </c>
      <c r="H63" s="139" t="s">
        <v>429</v>
      </c>
      <c r="J63" s="144" t="str">
        <f>+D63</f>
        <v>Creación de empleo por cuenta ajena asociado a una operación</v>
      </c>
    </row>
    <row r="64" spans="2:10" s="38" customFormat="1" ht="24" customHeight="1">
      <c r="B64" s="47"/>
      <c r="C64" s="43" t="s">
        <v>95</v>
      </c>
      <c r="D64" s="45" t="s">
        <v>96</v>
      </c>
      <c r="E64" s="40" t="s">
        <v>1</v>
      </c>
      <c r="F64" s="40">
        <v>3.5</v>
      </c>
      <c r="G64" s="46"/>
      <c r="H64" s="42"/>
      <c r="J64" s="72" t="s">
        <v>343</v>
      </c>
    </row>
    <row r="65" spans="2:10" s="38" customFormat="1" ht="20.25" customHeight="1">
      <c r="B65" s="47"/>
      <c r="C65" s="43" t="s">
        <v>97</v>
      </c>
      <c r="D65" s="45" t="s">
        <v>284</v>
      </c>
      <c r="E65" s="40" t="s">
        <v>1</v>
      </c>
      <c r="F65" s="40">
        <v>4</v>
      </c>
      <c r="G65" s="46"/>
      <c r="H65" s="42"/>
      <c r="J65" s="72" t="s">
        <v>344</v>
      </c>
    </row>
    <row r="66" spans="2:10" s="38" customFormat="1" ht="30" customHeight="1">
      <c r="B66" s="47"/>
      <c r="C66" s="43" t="s">
        <v>98</v>
      </c>
      <c r="D66" s="45" t="s">
        <v>285</v>
      </c>
      <c r="E66" s="40" t="s">
        <v>1</v>
      </c>
      <c r="F66" s="40" t="s">
        <v>225</v>
      </c>
      <c r="G66" s="46"/>
      <c r="H66" s="42"/>
      <c r="J66" s="72" t="s">
        <v>345</v>
      </c>
    </row>
    <row r="67" spans="2:10" s="38" customFormat="1" ht="30" customHeight="1">
      <c r="B67" s="47"/>
      <c r="C67" s="43" t="s">
        <v>99</v>
      </c>
      <c r="D67" s="45" t="s">
        <v>286</v>
      </c>
      <c r="E67" s="40" t="s">
        <v>1</v>
      </c>
      <c r="F67" s="40">
        <v>5</v>
      </c>
      <c r="G67" s="46"/>
      <c r="H67" s="42"/>
      <c r="J67" s="72" t="s">
        <v>343</v>
      </c>
    </row>
    <row r="68" spans="2:10" s="38" customFormat="1" ht="30" customHeight="1">
      <c r="B68" s="47"/>
      <c r="C68" s="43" t="s">
        <v>100</v>
      </c>
      <c r="D68" s="45" t="s">
        <v>101</v>
      </c>
      <c r="E68" s="40" t="s">
        <v>102</v>
      </c>
      <c r="F68" s="40">
        <v>0.25</v>
      </c>
      <c r="G68" s="46"/>
      <c r="H68" s="42"/>
      <c r="J68" s="72" t="s">
        <v>344</v>
      </c>
    </row>
    <row r="69" spans="2:10" s="38" customFormat="1" ht="30" customHeight="1">
      <c r="B69" s="47"/>
      <c r="C69" s="43" t="s">
        <v>103</v>
      </c>
      <c r="D69" s="45" t="s">
        <v>287</v>
      </c>
      <c r="E69" s="40" t="s">
        <v>1</v>
      </c>
      <c r="F69" s="40">
        <v>5</v>
      </c>
      <c r="G69" s="46"/>
      <c r="H69" s="42"/>
      <c r="J69" s="72" t="s">
        <v>343</v>
      </c>
    </row>
    <row r="70" spans="2:10" s="38" customFormat="1" ht="28.5" customHeight="1">
      <c r="B70" s="47"/>
      <c r="C70" s="43" t="s">
        <v>104</v>
      </c>
      <c r="D70" s="45" t="s">
        <v>288</v>
      </c>
      <c r="E70" s="40" t="s">
        <v>102</v>
      </c>
      <c r="F70" s="40">
        <v>0.25</v>
      </c>
      <c r="G70" s="46"/>
      <c r="H70" s="42"/>
      <c r="J70" s="72" t="s">
        <v>344</v>
      </c>
    </row>
    <row r="71" spans="2:10" s="38" customFormat="1" ht="30.75" customHeight="1">
      <c r="B71" s="47"/>
      <c r="C71" s="43" t="s">
        <v>105</v>
      </c>
      <c r="D71" s="45" t="s">
        <v>289</v>
      </c>
      <c r="E71" s="40" t="s">
        <v>1</v>
      </c>
      <c r="F71" s="40">
        <v>5</v>
      </c>
      <c r="G71" s="46"/>
      <c r="H71" s="42"/>
      <c r="J71" s="72" t="s">
        <v>346</v>
      </c>
    </row>
    <row r="72" spans="2:10" s="38" customFormat="1" ht="35.25" customHeight="1">
      <c r="B72" s="47"/>
      <c r="C72" s="43" t="s">
        <v>106</v>
      </c>
      <c r="D72" s="45" t="s">
        <v>290</v>
      </c>
      <c r="E72" s="40" t="s">
        <v>102</v>
      </c>
      <c r="F72" s="40">
        <v>1</v>
      </c>
      <c r="G72" s="46"/>
      <c r="H72" s="42"/>
      <c r="J72" s="72" t="s">
        <v>347</v>
      </c>
    </row>
    <row r="73" spans="2:10" s="38" customFormat="1" ht="29.25" customHeight="1">
      <c r="B73" s="47"/>
      <c r="C73" s="43" t="s">
        <v>107</v>
      </c>
      <c r="D73" s="45" t="s">
        <v>291</v>
      </c>
      <c r="E73" s="40" t="s">
        <v>1</v>
      </c>
      <c r="F73" s="40">
        <v>5</v>
      </c>
      <c r="G73" s="46"/>
      <c r="H73" s="42"/>
      <c r="J73" s="72" t="s">
        <v>348</v>
      </c>
    </row>
    <row r="74" spans="2:10" s="38" customFormat="1" ht="30" customHeight="1">
      <c r="B74" s="47"/>
      <c r="C74" s="43" t="s">
        <v>108</v>
      </c>
      <c r="D74" s="45" t="s">
        <v>292</v>
      </c>
      <c r="E74" s="40" t="s">
        <v>102</v>
      </c>
      <c r="F74" s="40">
        <v>0.25</v>
      </c>
      <c r="G74" s="46"/>
      <c r="H74" s="42"/>
      <c r="J74" s="72" t="s">
        <v>349</v>
      </c>
    </row>
    <row r="75" spans="2:10" s="38" customFormat="1" ht="30" customHeight="1">
      <c r="B75" s="47"/>
      <c r="C75" s="43" t="s">
        <v>109</v>
      </c>
      <c r="D75" s="45" t="s">
        <v>293</v>
      </c>
      <c r="E75" s="40" t="s">
        <v>7</v>
      </c>
      <c r="F75" s="40">
        <v>0.25</v>
      </c>
      <c r="G75" s="46"/>
      <c r="H75" s="42"/>
      <c r="J75" s="72" t="s">
        <v>343</v>
      </c>
    </row>
    <row r="76" spans="2:10" s="38" customFormat="1" ht="33.75" customHeight="1">
      <c r="B76" s="47"/>
      <c r="C76" s="43" t="s">
        <v>110</v>
      </c>
      <c r="D76" s="45" t="s">
        <v>294</v>
      </c>
      <c r="E76" s="40" t="s">
        <v>102</v>
      </c>
      <c r="F76" s="40">
        <v>0.25</v>
      </c>
      <c r="G76" s="46"/>
      <c r="H76" s="42"/>
      <c r="J76" s="72" t="s">
        <v>349</v>
      </c>
    </row>
    <row r="77" spans="2:10" s="38" customFormat="1" ht="33" customHeight="1">
      <c r="B77" s="47"/>
      <c r="C77" s="43" t="s">
        <v>111</v>
      </c>
      <c r="D77" s="45" t="s">
        <v>295</v>
      </c>
      <c r="E77" s="40" t="s">
        <v>7</v>
      </c>
      <c r="F77" s="40">
        <v>0.25</v>
      </c>
      <c r="G77" s="46"/>
      <c r="H77" s="42"/>
      <c r="J77" s="72" t="s">
        <v>347</v>
      </c>
    </row>
    <row r="78" spans="2:10" s="38" customFormat="1" ht="34.5" customHeight="1">
      <c r="B78" s="47"/>
      <c r="C78" s="43" t="s">
        <v>112</v>
      </c>
      <c r="D78" s="45" t="s">
        <v>296</v>
      </c>
      <c r="E78" s="40" t="s">
        <v>102</v>
      </c>
      <c r="F78" s="40">
        <v>0.25</v>
      </c>
      <c r="G78" s="46"/>
      <c r="H78" s="42"/>
      <c r="J78" s="72" t="s">
        <v>346</v>
      </c>
    </row>
    <row r="79" spans="2:10" s="38" customFormat="1" ht="30" customHeight="1">
      <c r="B79" s="61"/>
      <c r="C79" s="62" t="s">
        <v>113</v>
      </c>
      <c r="D79" s="175" t="s">
        <v>114</v>
      </c>
      <c r="E79" s="176"/>
      <c r="F79" s="58">
        <v>3</v>
      </c>
      <c r="G79" s="26">
        <f>+G80+G81+G82+G83</f>
        <v>0</v>
      </c>
      <c r="H79" s="139" t="s">
        <v>429</v>
      </c>
      <c r="J79" s="145" t="str">
        <f>+D79</f>
        <v xml:space="preserve"> Mejora o consolidación de empleo previamente existente</v>
      </c>
    </row>
    <row r="80" spans="2:10" s="38" customFormat="1" ht="30" customHeight="1">
      <c r="B80" s="47"/>
      <c r="C80" s="43" t="s">
        <v>115</v>
      </c>
      <c r="D80" s="45" t="s">
        <v>116</v>
      </c>
      <c r="E80" s="40" t="s">
        <v>1</v>
      </c>
      <c r="F80" s="40">
        <v>2</v>
      </c>
      <c r="G80" s="42"/>
      <c r="H80" s="42"/>
      <c r="J80" s="72" t="s">
        <v>348</v>
      </c>
    </row>
    <row r="81" spans="2:10" s="38" customFormat="1" ht="30" customHeight="1">
      <c r="B81" s="47"/>
      <c r="C81" s="43" t="s">
        <v>117</v>
      </c>
      <c r="D81" s="45" t="s">
        <v>118</v>
      </c>
      <c r="E81" s="40" t="s">
        <v>1</v>
      </c>
      <c r="F81" s="40">
        <v>2.5</v>
      </c>
      <c r="G81" s="42"/>
      <c r="H81" s="42"/>
      <c r="J81" s="72" t="s">
        <v>348</v>
      </c>
    </row>
    <row r="82" spans="2:10" s="38" customFormat="1" ht="30" customHeight="1">
      <c r="B82" s="47"/>
      <c r="C82" s="43" t="s">
        <v>119</v>
      </c>
      <c r="D82" s="45" t="s">
        <v>120</v>
      </c>
      <c r="E82" s="40" t="s">
        <v>102</v>
      </c>
      <c r="F82" s="40">
        <v>0.25</v>
      </c>
      <c r="G82" s="42"/>
      <c r="H82" s="42"/>
      <c r="J82" s="72" t="s">
        <v>348</v>
      </c>
    </row>
    <row r="83" spans="2:10" s="38" customFormat="1" ht="40.5" customHeight="1">
      <c r="B83" s="47"/>
      <c r="C83" s="43" t="s">
        <v>121</v>
      </c>
      <c r="D83" s="45" t="s">
        <v>122</v>
      </c>
      <c r="E83" s="40" t="s">
        <v>102</v>
      </c>
      <c r="F83" s="40">
        <v>0.25</v>
      </c>
      <c r="G83" s="42"/>
      <c r="H83" s="42"/>
      <c r="J83" s="72" t="s">
        <v>350</v>
      </c>
    </row>
    <row r="84" spans="2:10" s="38" customFormat="1" ht="20.100000000000001" customHeight="1">
      <c r="B84" s="166" t="s">
        <v>123</v>
      </c>
      <c r="C84" s="172"/>
      <c r="D84" s="175" t="s">
        <v>124</v>
      </c>
      <c r="E84" s="176"/>
      <c r="F84" s="60">
        <v>1</v>
      </c>
      <c r="G84" s="26">
        <f>+G85+G86+G87</f>
        <v>0</v>
      </c>
      <c r="H84" s="139" t="s">
        <v>429</v>
      </c>
      <c r="J84" s="145" t="str">
        <f>+D84</f>
        <v>Eficacia subvención</v>
      </c>
    </row>
    <row r="85" spans="2:10" s="38" customFormat="1" ht="20.100000000000001" customHeight="1">
      <c r="B85" s="47"/>
      <c r="C85" s="43" t="s">
        <v>125</v>
      </c>
      <c r="D85" s="45" t="s">
        <v>126</v>
      </c>
      <c r="E85" s="40" t="s">
        <v>1</v>
      </c>
      <c r="F85" s="40">
        <v>1</v>
      </c>
      <c r="G85" s="42"/>
      <c r="H85" s="42"/>
      <c r="J85" s="72" t="s">
        <v>374</v>
      </c>
    </row>
    <row r="86" spans="2:10" s="38" customFormat="1" ht="20.100000000000001" customHeight="1">
      <c r="B86" s="47"/>
      <c r="C86" s="43" t="s">
        <v>127</v>
      </c>
      <c r="D86" s="45" t="s">
        <v>128</v>
      </c>
      <c r="E86" s="40" t="s">
        <v>1</v>
      </c>
      <c r="F86" s="40">
        <v>0.5</v>
      </c>
      <c r="G86" s="42"/>
      <c r="H86" s="42"/>
      <c r="J86" s="72" t="s">
        <v>374</v>
      </c>
    </row>
    <row r="87" spans="2:10" s="38" customFormat="1" ht="25.5" customHeight="1">
      <c r="B87" s="47"/>
      <c r="C87" s="43" t="s">
        <v>129</v>
      </c>
      <c r="D87" s="45" t="s">
        <v>130</v>
      </c>
      <c r="E87" s="40" t="s">
        <v>1</v>
      </c>
      <c r="F87" s="40">
        <v>0.25</v>
      </c>
      <c r="G87" s="42"/>
      <c r="H87" s="42"/>
      <c r="J87" s="72" t="s">
        <v>374</v>
      </c>
    </row>
    <row r="88" spans="2:10" s="38" customFormat="1" ht="30" customHeight="1">
      <c r="B88" s="159" t="s">
        <v>0</v>
      </c>
      <c r="C88" s="160"/>
      <c r="D88" s="180" t="s">
        <v>131</v>
      </c>
      <c r="E88" s="181"/>
      <c r="F88" s="53" t="s">
        <v>226</v>
      </c>
      <c r="G88" s="26" t="s">
        <v>228</v>
      </c>
      <c r="H88" s="205" t="s">
        <v>231</v>
      </c>
      <c r="J88" s="145" t="str">
        <f>+D88</f>
        <v>8 IGUALDAD DE GÉNERO</v>
      </c>
    </row>
    <row r="89" spans="2:10" s="38" customFormat="1" ht="20.100000000000001" customHeight="1">
      <c r="B89" s="166" t="s">
        <v>132</v>
      </c>
      <c r="C89" s="172"/>
      <c r="D89" s="206" t="s">
        <v>133</v>
      </c>
      <c r="E89" s="183"/>
      <c r="F89" s="58">
        <v>2</v>
      </c>
      <c r="G89" s="37">
        <f>+G90+G91+G92+G93+G94</f>
        <v>0</v>
      </c>
      <c r="H89" s="205"/>
      <c r="J89" s="145" t="str">
        <f>+D89</f>
        <v>Tipología de la entidad promotora (excepto Ayuntamientos y entes públicos)</v>
      </c>
    </row>
    <row r="90" spans="2:10" s="38" customFormat="1" ht="20.100000000000001" customHeight="1">
      <c r="B90" s="29"/>
      <c r="C90" s="43" t="s">
        <v>134</v>
      </c>
      <c r="D90" s="45" t="s">
        <v>135</v>
      </c>
      <c r="E90" s="40" t="s">
        <v>1</v>
      </c>
      <c r="F90" s="40">
        <v>2</v>
      </c>
      <c r="G90" s="42"/>
      <c r="H90" s="42"/>
      <c r="J90" s="72" t="s">
        <v>351</v>
      </c>
    </row>
    <row r="91" spans="2:10" s="38" customFormat="1" ht="20.100000000000001" customHeight="1">
      <c r="B91" s="40"/>
      <c r="C91" s="43" t="s">
        <v>136</v>
      </c>
      <c r="D91" s="45" t="s">
        <v>137</v>
      </c>
      <c r="E91" s="40" t="s">
        <v>1</v>
      </c>
      <c r="F91" s="40">
        <v>2</v>
      </c>
      <c r="G91" s="42"/>
      <c r="H91" s="42"/>
      <c r="J91" s="72" t="s">
        <v>352</v>
      </c>
    </row>
    <row r="92" spans="2:10" s="38" customFormat="1" ht="20.100000000000001" customHeight="1">
      <c r="B92" s="40"/>
      <c r="C92" s="43" t="s">
        <v>138</v>
      </c>
      <c r="D92" s="45" t="s">
        <v>139</v>
      </c>
      <c r="E92" s="40" t="s">
        <v>1</v>
      </c>
      <c r="F92" s="40">
        <v>1.5</v>
      </c>
      <c r="G92" s="42"/>
      <c r="H92" s="42"/>
      <c r="J92" s="72" t="s">
        <v>353</v>
      </c>
    </row>
    <row r="93" spans="2:10" s="38" customFormat="1" ht="30.75" customHeight="1">
      <c r="B93" s="42"/>
      <c r="C93" s="43" t="s">
        <v>140</v>
      </c>
      <c r="D93" s="45" t="s">
        <v>141</v>
      </c>
      <c r="E93" s="40" t="s">
        <v>7</v>
      </c>
      <c r="F93" s="40">
        <v>0.5</v>
      </c>
      <c r="G93" s="42"/>
      <c r="H93" s="42"/>
      <c r="J93" s="72" t="s">
        <v>354</v>
      </c>
    </row>
    <row r="94" spans="2:10" s="38" customFormat="1" ht="20.100000000000001" customHeight="1">
      <c r="B94" s="42"/>
      <c r="C94" s="43" t="s">
        <v>142</v>
      </c>
      <c r="D94" s="45" t="s">
        <v>143</v>
      </c>
      <c r="E94" s="40" t="s">
        <v>7</v>
      </c>
      <c r="F94" s="40">
        <v>0.5</v>
      </c>
      <c r="G94" s="42"/>
      <c r="H94" s="42"/>
      <c r="J94" s="72" t="s">
        <v>355</v>
      </c>
    </row>
    <row r="95" spans="2:10" s="38" customFormat="1" ht="20.100000000000001" customHeight="1">
      <c r="B95" s="170" t="s">
        <v>144</v>
      </c>
      <c r="C95" s="171"/>
      <c r="D95" s="206" t="s">
        <v>145</v>
      </c>
      <c r="E95" s="183"/>
      <c r="F95" s="58">
        <v>3</v>
      </c>
      <c r="G95" s="37">
        <f>+G96+G97+G98</f>
        <v>0</v>
      </c>
      <c r="H95" s="139" t="s">
        <v>429</v>
      </c>
      <c r="J95" s="145" t="str">
        <f>+D95</f>
        <v>Implicación de la entidad promotora con la igualdad de género</v>
      </c>
    </row>
    <row r="96" spans="2:10" s="38" customFormat="1" ht="33.75" customHeight="1">
      <c r="B96" s="42"/>
      <c r="C96" s="30" t="s">
        <v>146</v>
      </c>
      <c r="D96" s="45" t="s">
        <v>147</v>
      </c>
      <c r="E96" s="40" t="s">
        <v>1</v>
      </c>
      <c r="F96" s="40">
        <v>3</v>
      </c>
      <c r="G96" s="42"/>
      <c r="H96" s="42"/>
      <c r="J96" s="72" t="s">
        <v>356</v>
      </c>
    </row>
    <row r="97" spans="2:10" s="38" customFormat="1" ht="33.75" customHeight="1">
      <c r="B97" s="32"/>
      <c r="C97" s="30" t="s">
        <v>148</v>
      </c>
      <c r="D97" s="45" t="s">
        <v>149</v>
      </c>
      <c r="E97" s="40" t="s">
        <v>1</v>
      </c>
      <c r="F97" s="40">
        <v>3</v>
      </c>
      <c r="G97" s="42"/>
      <c r="H97" s="42"/>
      <c r="J97" s="72" t="s">
        <v>437</v>
      </c>
    </row>
    <row r="98" spans="2:10" s="38" customFormat="1" ht="63" customHeight="1">
      <c r="B98" s="48"/>
      <c r="C98" s="30" t="s">
        <v>150</v>
      </c>
      <c r="D98" s="45" t="s">
        <v>151</v>
      </c>
      <c r="E98" s="40" t="s">
        <v>1</v>
      </c>
      <c r="F98" s="40">
        <v>2</v>
      </c>
      <c r="G98" s="42"/>
      <c r="H98" s="42"/>
      <c r="J98" s="72" t="s">
        <v>357</v>
      </c>
    </row>
    <row r="99" spans="2:10" s="38" customFormat="1" ht="20.100000000000001" customHeight="1">
      <c r="B99" s="197" t="s">
        <v>152</v>
      </c>
      <c r="C99" s="198"/>
      <c r="D99" s="199" t="s">
        <v>153</v>
      </c>
      <c r="E99" s="200"/>
      <c r="F99" s="58">
        <v>0.5</v>
      </c>
      <c r="G99" s="37">
        <f>+G100</f>
        <v>0</v>
      </c>
      <c r="H99" s="139" t="s">
        <v>429</v>
      </c>
      <c r="J99" s="146" t="str">
        <f>+D99</f>
        <v>Mujeres jóvenes</v>
      </c>
    </row>
    <row r="100" spans="2:10" s="38" customFormat="1" ht="45" customHeight="1">
      <c r="B100" s="45"/>
      <c r="C100" s="30" t="s">
        <v>154</v>
      </c>
      <c r="D100" s="45" t="s">
        <v>155</v>
      </c>
      <c r="E100" s="40" t="s">
        <v>7</v>
      </c>
      <c r="F100" s="40">
        <v>0.5</v>
      </c>
      <c r="G100" s="42"/>
      <c r="H100" s="42"/>
      <c r="J100" s="43" t="s">
        <v>375</v>
      </c>
    </row>
    <row r="101" spans="2:10" s="38" customFormat="1" ht="30" customHeight="1">
      <c r="B101" s="159" t="s">
        <v>0</v>
      </c>
      <c r="C101" s="160"/>
      <c r="D101" s="203" t="s">
        <v>240</v>
      </c>
      <c r="E101" s="204"/>
      <c r="F101" s="53" t="s">
        <v>226</v>
      </c>
      <c r="G101" s="26" t="s">
        <v>228</v>
      </c>
      <c r="H101" s="191" t="s">
        <v>231</v>
      </c>
      <c r="J101" s="145" t="str">
        <f>+D101</f>
        <v>9. DESARROLLO RURAL INCLUSIVO</v>
      </c>
    </row>
    <row r="102" spans="2:10" s="38" customFormat="1" ht="20.100000000000001" customHeight="1">
      <c r="B102" s="166" t="s">
        <v>156</v>
      </c>
      <c r="C102" s="172"/>
      <c r="D102" s="179" t="s">
        <v>157</v>
      </c>
      <c r="E102" s="179"/>
      <c r="F102" s="58">
        <v>1</v>
      </c>
      <c r="G102" s="37">
        <f>+G103+G104</f>
        <v>0</v>
      </c>
      <c r="H102" s="192"/>
      <c r="J102" s="145" t="str">
        <f>+D102</f>
        <v>Condicionalidad social</v>
      </c>
    </row>
    <row r="103" spans="2:10" s="38" customFormat="1" ht="28.5" customHeight="1">
      <c r="B103" s="42"/>
      <c r="C103" s="43" t="s">
        <v>158</v>
      </c>
      <c r="D103" s="45" t="s">
        <v>159</v>
      </c>
      <c r="E103" s="51" t="s">
        <v>7</v>
      </c>
      <c r="F103" s="44">
        <v>0.5</v>
      </c>
      <c r="G103" s="42"/>
      <c r="H103" s="42"/>
      <c r="J103" s="43" t="s">
        <v>376</v>
      </c>
    </row>
    <row r="104" spans="2:10" s="38" customFormat="1" ht="20.100000000000001" customHeight="1">
      <c r="B104" s="42"/>
      <c r="C104" s="43" t="s">
        <v>160</v>
      </c>
      <c r="D104" s="45" t="s">
        <v>161</v>
      </c>
      <c r="E104" s="40" t="s">
        <v>7</v>
      </c>
      <c r="F104" s="40">
        <v>0.5</v>
      </c>
      <c r="G104" s="42"/>
      <c r="H104" s="42"/>
      <c r="J104" s="43" t="s">
        <v>377</v>
      </c>
    </row>
    <row r="105" spans="2:10" s="38" customFormat="1" ht="20.100000000000001" customHeight="1">
      <c r="B105" s="166" t="s">
        <v>162</v>
      </c>
      <c r="C105" s="172"/>
      <c r="D105" s="175" t="s">
        <v>163</v>
      </c>
      <c r="E105" s="176"/>
      <c r="F105" s="58">
        <v>2</v>
      </c>
      <c r="G105" s="37">
        <f>+G106+G107+G108</f>
        <v>0</v>
      </c>
      <c r="H105" s="139" t="s">
        <v>429</v>
      </c>
      <c r="J105" s="145" t="str">
        <f>+D105</f>
        <v>Características adaptativas de las estructuras</v>
      </c>
    </row>
    <row r="106" spans="2:10" s="38" customFormat="1" ht="39.75" customHeight="1">
      <c r="B106" s="42"/>
      <c r="C106" s="43" t="s">
        <v>164</v>
      </c>
      <c r="D106" s="45" t="s">
        <v>165</v>
      </c>
      <c r="E106" s="40" t="s">
        <v>7</v>
      </c>
      <c r="F106" s="40">
        <v>1</v>
      </c>
      <c r="G106" s="42"/>
      <c r="H106" s="42"/>
      <c r="J106" s="30" t="s">
        <v>378</v>
      </c>
    </row>
    <row r="107" spans="2:10" s="38" customFormat="1" ht="30" customHeight="1">
      <c r="B107" s="42"/>
      <c r="C107" s="43" t="s">
        <v>166</v>
      </c>
      <c r="D107" s="45" t="s">
        <v>167</v>
      </c>
      <c r="E107" s="40" t="s">
        <v>7</v>
      </c>
      <c r="F107" s="40">
        <v>1</v>
      </c>
      <c r="G107" s="42"/>
      <c r="H107" s="42"/>
      <c r="J107" s="43" t="s">
        <v>379</v>
      </c>
    </row>
    <row r="108" spans="2:10" s="38" customFormat="1" ht="30" customHeight="1">
      <c r="B108" s="47"/>
      <c r="C108" s="43" t="s">
        <v>168</v>
      </c>
      <c r="D108" s="45" t="s">
        <v>169</v>
      </c>
      <c r="E108" s="40" t="s">
        <v>7</v>
      </c>
      <c r="F108" s="40">
        <v>1</v>
      </c>
      <c r="G108" s="42"/>
      <c r="H108" s="42"/>
      <c r="J108" s="43" t="s">
        <v>438</v>
      </c>
    </row>
    <row r="109" spans="2:10" s="38" customFormat="1" ht="27" customHeight="1">
      <c r="B109" s="159" t="s">
        <v>0</v>
      </c>
      <c r="C109" s="160"/>
      <c r="D109" s="180" t="s">
        <v>241</v>
      </c>
      <c r="E109" s="181"/>
      <c r="F109" s="53" t="s">
        <v>226</v>
      </c>
      <c r="G109" s="26" t="s">
        <v>228</v>
      </c>
      <c r="H109" s="191" t="s">
        <v>231</v>
      </c>
      <c r="J109" s="145" t="str">
        <f>+D109</f>
        <v>10. JUVENTUD RURAL</v>
      </c>
    </row>
    <row r="110" spans="2:10" s="38" customFormat="1" ht="28.5" customHeight="1">
      <c r="B110" s="170" t="s">
        <v>170</v>
      </c>
      <c r="C110" s="171"/>
      <c r="D110" s="206" t="s">
        <v>171</v>
      </c>
      <c r="E110" s="183"/>
      <c r="F110" s="58">
        <v>3</v>
      </c>
      <c r="G110" s="37">
        <f>+G111+G112+G113+G114+G115+G116+G117</f>
        <v>0</v>
      </c>
      <c r="H110" s="192"/>
      <c r="J110" s="145" t="str">
        <f>+D110</f>
        <v>Contribución a la promoción de condiciones para la igualdad de oportunidades de la juventud rural (menores de 35 años)</v>
      </c>
    </row>
    <row r="111" spans="2:10" s="38" customFormat="1" ht="20.100000000000001" customHeight="1">
      <c r="B111" s="42"/>
      <c r="C111" s="30" t="s">
        <v>172</v>
      </c>
      <c r="D111" s="45" t="s">
        <v>173</v>
      </c>
      <c r="E111" s="40" t="s">
        <v>1</v>
      </c>
      <c r="F111" s="40">
        <v>2</v>
      </c>
      <c r="G111" s="42"/>
      <c r="H111" s="42"/>
      <c r="J111" s="72" t="s">
        <v>358</v>
      </c>
    </row>
    <row r="112" spans="2:10" s="38" customFormat="1" ht="20.100000000000001" customHeight="1">
      <c r="B112" s="42"/>
      <c r="C112" s="30" t="s">
        <v>174</v>
      </c>
      <c r="D112" s="45" t="s">
        <v>175</v>
      </c>
      <c r="E112" s="40" t="s">
        <v>1</v>
      </c>
      <c r="F112" s="40">
        <v>3</v>
      </c>
      <c r="G112" s="42"/>
      <c r="H112" s="42"/>
      <c r="J112" s="72" t="s">
        <v>359</v>
      </c>
    </row>
    <row r="113" spans="2:10" s="38" customFormat="1" ht="21.6" customHeight="1">
      <c r="B113" s="42"/>
      <c r="C113" s="30" t="s">
        <v>176</v>
      </c>
      <c r="D113" s="45" t="s">
        <v>177</v>
      </c>
      <c r="E113" s="40" t="s">
        <v>1</v>
      </c>
      <c r="F113" s="40">
        <v>3</v>
      </c>
      <c r="G113" s="42"/>
      <c r="H113" s="42"/>
      <c r="J113" s="72" t="s">
        <v>360</v>
      </c>
    </row>
    <row r="114" spans="2:10" s="38" customFormat="1" ht="20.100000000000001" customHeight="1">
      <c r="B114" s="42"/>
      <c r="C114" s="30" t="s">
        <v>178</v>
      </c>
      <c r="D114" s="45" t="s">
        <v>179</v>
      </c>
      <c r="E114" s="40" t="s">
        <v>1</v>
      </c>
      <c r="F114" s="40">
        <v>2</v>
      </c>
      <c r="G114" s="42"/>
      <c r="H114" s="42"/>
      <c r="J114" s="72" t="s">
        <v>360</v>
      </c>
    </row>
    <row r="115" spans="2:10" s="38" customFormat="1" ht="20.100000000000001" customHeight="1">
      <c r="B115" s="48"/>
      <c r="C115" s="30" t="s">
        <v>180</v>
      </c>
      <c r="D115" s="45" t="s">
        <v>181</v>
      </c>
      <c r="E115" s="40" t="s">
        <v>7</v>
      </c>
      <c r="F115" s="40">
        <v>1</v>
      </c>
      <c r="G115" s="42"/>
      <c r="H115" s="42"/>
      <c r="J115" s="72" t="s">
        <v>361</v>
      </c>
    </row>
    <row r="116" spans="2:10" s="38" customFormat="1" ht="20.100000000000001" customHeight="1">
      <c r="B116" s="42"/>
      <c r="C116" s="30" t="s">
        <v>182</v>
      </c>
      <c r="D116" s="45" t="s">
        <v>183</v>
      </c>
      <c r="E116" s="40" t="s">
        <v>7</v>
      </c>
      <c r="F116" s="40">
        <v>1</v>
      </c>
      <c r="G116" s="42"/>
      <c r="H116" s="42"/>
      <c r="J116" s="72" t="s">
        <v>361</v>
      </c>
    </row>
    <row r="117" spans="2:10" s="38" customFormat="1" ht="20.100000000000001" customHeight="1">
      <c r="B117" s="42"/>
      <c r="C117" s="30" t="s">
        <v>184</v>
      </c>
      <c r="D117" s="45" t="s">
        <v>185</v>
      </c>
      <c r="E117" s="40" t="s">
        <v>1</v>
      </c>
      <c r="F117" s="40">
        <v>1</v>
      </c>
      <c r="G117" s="42"/>
      <c r="H117" s="42"/>
      <c r="J117" s="72" t="s">
        <v>362</v>
      </c>
    </row>
    <row r="118" spans="2:10" s="38" customFormat="1" ht="30.75" customHeight="1">
      <c r="B118" s="159" t="s">
        <v>0</v>
      </c>
      <c r="C118" s="160"/>
      <c r="D118" s="180" t="s">
        <v>242</v>
      </c>
      <c r="E118" s="181"/>
      <c r="F118" s="53" t="s">
        <v>226</v>
      </c>
      <c r="G118" s="26" t="s">
        <v>228</v>
      </c>
      <c r="H118" s="191" t="s">
        <v>231</v>
      </c>
      <c r="J118" s="145" t="s">
        <v>439</v>
      </c>
    </row>
    <row r="119" spans="2:10" s="38" customFormat="1" ht="20.100000000000001" customHeight="1">
      <c r="B119" s="166" t="s">
        <v>186</v>
      </c>
      <c r="C119" s="167"/>
      <c r="D119" s="182" t="s">
        <v>187</v>
      </c>
      <c r="E119" s="183"/>
      <c r="F119" s="58">
        <v>6</v>
      </c>
      <c r="G119" s="37">
        <f>+G120+G121+G122</f>
        <v>0</v>
      </c>
      <c r="H119" s="192"/>
      <c r="J119" s="145" t="str">
        <f>+D119</f>
        <v>Carácter innovador de la operación para la que se solicita la ayuda</v>
      </c>
    </row>
    <row r="120" spans="2:10" s="38" customFormat="1" ht="25.5" customHeight="1">
      <c r="B120" s="42"/>
      <c r="C120" s="43" t="s">
        <v>188</v>
      </c>
      <c r="D120" s="49" t="s">
        <v>189</v>
      </c>
      <c r="E120" s="40" t="s">
        <v>7</v>
      </c>
      <c r="F120" s="40">
        <v>2</v>
      </c>
      <c r="G120" s="42"/>
      <c r="H120" s="42"/>
      <c r="J120" s="63" t="s">
        <v>440</v>
      </c>
    </row>
    <row r="121" spans="2:10" s="38" customFormat="1" ht="20.100000000000001" customHeight="1">
      <c r="B121" s="42"/>
      <c r="C121" s="43" t="s">
        <v>190</v>
      </c>
      <c r="D121" s="45" t="s">
        <v>191</v>
      </c>
      <c r="E121" s="40" t="s">
        <v>7</v>
      </c>
      <c r="F121" s="40">
        <v>2</v>
      </c>
      <c r="G121" s="42"/>
      <c r="H121" s="42"/>
      <c r="J121" s="63" t="s">
        <v>440</v>
      </c>
    </row>
    <row r="122" spans="2:10" s="38" customFormat="1" ht="20.100000000000001" customHeight="1">
      <c r="B122" s="42"/>
      <c r="C122" s="43" t="s">
        <v>192</v>
      </c>
      <c r="D122" s="45" t="s">
        <v>193</v>
      </c>
      <c r="E122" s="40" t="s">
        <v>7</v>
      </c>
      <c r="F122" s="40">
        <v>2</v>
      </c>
      <c r="G122" s="42"/>
      <c r="H122" s="42"/>
      <c r="J122" s="63" t="s">
        <v>440</v>
      </c>
    </row>
    <row r="123" spans="2:10" s="38" customFormat="1" ht="26.25" customHeight="1">
      <c r="B123" s="159" t="s">
        <v>0</v>
      </c>
      <c r="C123" s="160"/>
      <c r="D123" s="180" t="s">
        <v>243</v>
      </c>
      <c r="E123" s="181"/>
      <c r="F123" s="53" t="s">
        <v>226</v>
      </c>
      <c r="G123" s="26" t="s">
        <v>228</v>
      </c>
      <c r="H123" s="191" t="s">
        <v>231</v>
      </c>
      <c r="J123" s="145" t="str">
        <f>+D123</f>
        <v>13. PERFIL DEL SOLICITANTE</v>
      </c>
    </row>
    <row r="124" spans="2:10" s="38" customFormat="1" ht="20.100000000000001" customHeight="1">
      <c r="B124" s="168" t="s">
        <v>194</v>
      </c>
      <c r="C124" s="169"/>
      <c r="D124" s="206" t="s">
        <v>195</v>
      </c>
      <c r="E124" s="183"/>
      <c r="F124" s="58">
        <v>10</v>
      </c>
      <c r="G124" s="37">
        <f>+G125+G126+G127</f>
        <v>0</v>
      </c>
      <c r="H124" s="192"/>
      <c r="J124" s="145" t="str">
        <f>+D124</f>
        <v>Tipología de la cooperación de la persona física o jurídica promotora</v>
      </c>
    </row>
    <row r="125" spans="2:10" s="38" customFormat="1" ht="20.100000000000001" customHeight="1">
      <c r="B125" s="40"/>
      <c r="C125" s="43" t="s">
        <v>196</v>
      </c>
      <c r="D125" s="45" t="s">
        <v>197</v>
      </c>
      <c r="E125" s="40" t="s">
        <v>7</v>
      </c>
      <c r="F125" s="40">
        <v>1</v>
      </c>
      <c r="G125" s="42"/>
      <c r="H125" s="42"/>
      <c r="J125" s="72" t="s">
        <v>363</v>
      </c>
    </row>
    <row r="126" spans="2:10" s="38" customFormat="1" ht="20.100000000000001" customHeight="1">
      <c r="B126" s="40"/>
      <c r="C126" s="43" t="s">
        <v>198</v>
      </c>
      <c r="D126" s="45" t="s">
        <v>199</v>
      </c>
      <c r="E126" s="40" t="s">
        <v>7</v>
      </c>
      <c r="F126" s="40">
        <v>2</v>
      </c>
      <c r="G126" s="42"/>
      <c r="H126" s="42"/>
      <c r="J126" s="72" t="s">
        <v>364</v>
      </c>
    </row>
    <row r="127" spans="2:10" s="38" customFormat="1" ht="19.5" customHeight="1">
      <c r="B127" s="40"/>
      <c r="C127" s="43" t="s">
        <v>200</v>
      </c>
      <c r="D127" s="45" t="s">
        <v>201</v>
      </c>
      <c r="E127" s="40" t="s">
        <v>7</v>
      </c>
      <c r="F127" s="40">
        <v>8</v>
      </c>
      <c r="G127" s="42"/>
      <c r="H127" s="42"/>
      <c r="J127" s="72" t="s">
        <v>365</v>
      </c>
    </row>
    <row r="128" spans="2:10" s="38" customFormat="1" ht="20.100000000000001" customHeight="1">
      <c r="B128" s="168" t="s">
        <v>202</v>
      </c>
      <c r="C128" s="169"/>
      <c r="D128" s="206" t="s">
        <v>203</v>
      </c>
      <c r="E128" s="183"/>
      <c r="F128" s="58">
        <v>12</v>
      </c>
      <c r="G128" s="37">
        <f>+G129+G130+G131</f>
        <v>0</v>
      </c>
      <c r="H128" s="139" t="s">
        <v>429</v>
      </c>
      <c r="J128" s="145" t="str">
        <f>+D128</f>
        <v>Tipología de la entidad promotora (según Recomendación 2003/361 de la Comisión)</v>
      </c>
    </row>
    <row r="129" spans="2:10" s="38" customFormat="1" ht="25.5" customHeight="1">
      <c r="B129" s="40"/>
      <c r="C129" s="43" t="s">
        <v>204</v>
      </c>
      <c r="D129" s="45" t="s">
        <v>205</v>
      </c>
      <c r="E129" s="40" t="s">
        <v>1</v>
      </c>
      <c r="F129" s="40">
        <v>12</v>
      </c>
      <c r="G129" s="42"/>
      <c r="H129" s="42"/>
      <c r="J129" s="72" t="s">
        <v>366</v>
      </c>
    </row>
    <row r="130" spans="2:10" s="38" customFormat="1" ht="24" customHeight="1">
      <c r="B130" s="40"/>
      <c r="C130" s="43" t="s">
        <v>206</v>
      </c>
      <c r="D130" s="45" t="s">
        <v>207</v>
      </c>
      <c r="E130" s="40" t="s">
        <v>1</v>
      </c>
      <c r="F130" s="40">
        <v>10</v>
      </c>
      <c r="G130" s="42"/>
      <c r="H130" s="42"/>
      <c r="J130" s="72" t="s">
        <v>366</v>
      </c>
    </row>
    <row r="131" spans="2:10" s="38" customFormat="1" ht="20.100000000000001" customHeight="1">
      <c r="B131" s="40"/>
      <c r="C131" s="43" t="s">
        <v>208</v>
      </c>
      <c r="D131" s="45" t="s">
        <v>209</v>
      </c>
      <c r="E131" s="40" t="s">
        <v>7</v>
      </c>
      <c r="F131" s="40">
        <v>2</v>
      </c>
      <c r="G131" s="42"/>
      <c r="H131" s="42"/>
      <c r="J131" s="72" t="s">
        <v>367</v>
      </c>
    </row>
    <row r="132" spans="2:10" s="38" customFormat="1" ht="20.100000000000001" customHeight="1">
      <c r="B132" s="168" t="s">
        <v>210</v>
      </c>
      <c r="C132" s="169"/>
      <c r="D132" s="206" t="s">
        <v>211</v>
      </c>
      <c r="E132" s="183"/>
      <c r="F132" s="58">
        <v>2</v>
      </c>
      <c r="G132" s="37">
        <f>+G133</f>
        <v>0</v>
      </c>
      <c r="H132" s="139" t="s">
        <v>429</v>
      </c>
      <c r="J132" s="145" t="str">
        <f>+D132</f>
        <v>Beneficiarios finales en otros programas anteriores (PRODER-LEADER)</v>
      </c>
    </row>
    <row r="133" spans="2:10" s="38" customFormat="1" ht="20.100000000000001" customHeight="1">
      <c r="B133" s="40"/>
      <c r="C133" s="43" t="s">
        <v>212</v>
      </c>
      <c r="D133" s="45" t="s">
        <v>213</v>
      </c>
      <c r="E133" s="40" t="s">
        <v>1</v>
      </c>
      <c r="F133" s="41">
        <v>2</v>
      </c>
      <c r="G133" s="42"/>
      <c r="H133" s="42"/>
      <c r="J133" s="73" t="s">
        <v>441</v>
      </c>
    </row>
    <row r="134" spans="2:10" s="38" customFormat="1" ht="40.5" customHeight="1">
      <c r="B134" s="159" t="s">
        <v>0</v>
      </c>
      <c r="C134" s="160"/>
      <c r="D134" s="180" t="s">
        <v>304</v>
      </c>
      <c r="E134" s="181"/>
      <c r="F134" s="53" t="s">
        <v>226</v>
      </c>
      <c r="G134" s="26" t="s">
        <v>228</v>
      </c>
      <c r="H134" s="191" t="s">
        <v>231</v>
      </c>
      <c r="J134" s="144" t="str">
        <f>+D134</f>
        <v>14. SEVICIOS A LA POBLACIÓN</v>
      </c>
    </row>
    <row r="135" spans="2:10" s="38" customFormat="1" ht="20.100000000000001" customHeight="1">
      <c r="B135" s="166" t="s">
        <v>214</v>
      </c>
      <c r="C135" s="167"/>
      <c r="D135" s="182" t="s">
        <v>215</v>
      </c>
      <c r="E135" s="183"/>
      <c r="F135" s="58">
        <v>2</v>
      </c>
      <c r="G135" s="37">
        <f>+G136+G137+G138</f>
        <v>0</v>
      </c>
      <c r="H135" s="192"/>
      <c r="J135" s="144" t="str">
        <f>+D135</f>
        <v>Mejora del acceso a servicios de proximidad de calidad</v>
      </c>
    </row>
    <row r="136" spans="2:10" s="38" customFormat="1" ht="20.100000000000001" customHeight="1">
      <c r="B136" s="40"/>
      <c r="C136" s="40" t="s">
        <v>216</v>
      </c>
      <c r="D136" s="31" t="s">
        <v>217</v>
      </c>
      <c r="E136" s="40" t="s">
        <v>1</v>
      </c>
      <c r="F136" s="40">
        <v>2</v>
      </c>
      <c r="G136" s="42"/>
      <c r="H136" s="42"/>
      <c r="J136" s="63" t="s">
        <v>380</v>
      </c>
    </row>
    <row r="137" spans="2:10" s="38" customFormat="1" ht="20.100000000000001" customHeight="1">
      <c r="B137" s="40"/>
      <c r="C137" s="40" t="s">
        <v>218</v>
      </c>
      <c r="D137" s="31" t="s">
        <v>219</v>
      </c>
      <c r="E137" s="40" t="s">
        <v>1</v>
      </c>
      <c r="F137" s="40">
        <v>1.5</v>
      </c>
      <c r="G137" s="42"/>
      <c r="H137" s="42"/>
      <c r="J137" s="63" t="s">
        <v>380</v>
      </c>
    </row>
    <row r="138" spans="2:10" s="38" customFormat="1" ht="20.100000000000001" customHeight="1">
      <c r="B138" s="40"/>
      <c r="C138" s="40" t="s">
        <v>220</v>
      </c>
      <c r="D138" s="31" t="s">
        <v>221</v>
      </c>
      <c r="E138" s="40" t="s">
        <v>7</v>
      </c>
      <c r="F138" s="40">
        <v>0.5</v>
      </c>
      <c r="G138" s="42"/>
      <c r="H138" s="42"/>
      <c r="J138" s="63" t="s">
        <v>380</v>
      </c>
    </row>
    <row r="139" spans="2:10" ht="20.100000000000001" customHeight="1">
      <c r="F139" s="5"/>
    </row>
    <row r="140" spans="2:10" s="22" customFormat="1" ht="37.5" customHeight="1">
      <c r="C140" s="23"/>
      <c r="D140" s="50"/>
      <c r="E140" s="70" t="s">
        <v>227</v>
      </c>
      <c r="F140" s="75">
        <f>+F9+F12+F14+F18+F23+F29+F33+F35+F38+F43+F45+F51+F63+F79+F84+F89+F95+F99+F102+F105+F110+F119+F124+F128+F132+F135</f>
        <v>100</v>
      </c>
      <c r="G140" s="74">
        <f>+G9+G12+G14+G18+G23+G29+G33+G35+G38+G43+G45+G51+G63+G79+G84+G89+G95+G99+G102+G105+G110+G119+G124+G128+G132+G135</f>
        <v>0</v>
      </c>
      <c r="J140" s="43" t="s">
        <v>442</v>
      </c>
    </row>
    <row r="141" spans="2:10" s="3" customFormat="1" ht="20.100000000000001" customHeight="1">
      <c r="D141" s="4"/>
      <c r="E141" s="5"/>
      <c r="F141" s="5"/>
    </row>
    <row r="142" spans="2:10" s="3" customFormat="1" ht="20.100000000000001" customHeight="1">
      <c r="D142" s="1"/>
      <c r="E142" s="5"/>
      <c r="F142" s="5"/>
    </row>
    <row r="143" spans="2:10" s="3" customFormat="1" ht="21.75" customHeight="1">
      <c r="D143" s="1"/>
      <c r="E143" s="5"/>
      <c r="F143" s="5"/>
    </row>
    <row r="144" spans="2:10" s="3" customFormat="1" ht="20.100000000000001" customHeight="1">
      <c r="D144" s="1"/>
      <c r="E144" s="5"/>
      <c r="F144" s="5"/>
    </row>
    <row r="145" spans="4:6" s="3" customFormat="1" ht="20.100000000000001" customHeight="1">
      <c r="D145" s="1"/>
      <c r="E145" s="5"/>
      <c r="F145" s="5"/>
    </row>
    <row r="146" spans="4:6" s="3" customFormat="1" ht="20.100000000000001" customHeight="1">
      <c r="D146" s="1"/>
      <c r="E146" s="5"/>
      <c r="F146" s="5"/>
    </row>
    <row r="148" spans="4:6">
      <c r="E148" s="165"/>
      <c r="F148" s="165"/>
    </row>
    <row r="149" spans="4:6">
      <c r="E149" s="165"/>
      <c r="F149" s="165"/>
    </row>
    <row r="150" spans="4:6">
      <c r="E150" s="165"/>
      <c r="F150" s="165"/>
    </row>
    <row r="151" spans="4:6">
      <c r="E151" s="165"/>
      <c r="F151" s="165"/>
    </row>
  </sheetData>
  <mergeCells count="90">
    <mergeCell ref="H123:H124"/>
    <mergeCell ref="H118:H119"/>
    <mergeCell ref="H109:H110"/>
    <mergeCell ref="B135:C135"/>
    <mergeCell ref="D135:E135"/>
    <mergeCell ref="B132:C132"/>
    <mergeCell ref="D132:E132"/>
    <mergeCell ref="B134:C134"/>
    <mergeCell ref="D134:E134"/>
    <mergeCell ref="D124:E124"/>
    <mergeCell ref="B128:C128"/>
    <mergeCell ref="D128:E128"/>
    <mergeCell ref="H134:H135"/>
    <mergeCell ref="B123:C123"/>
    <mergeCell ref="D123:E123"/>
    <mergeCell ref="B105:C105"/>
    <mergeCell ref="D105:E105"/>
    <mergeCell ref="D109:E109"/>
    <mergeCell ref="B110:C110"/>
    <mergeCell ref="D110:E110"/>
    <mergeCell ref="H50:H51"/>
    <mergeCell ref="B63:C63"/>
    <mergeCell ref="D63:E63"/>
    <mergeCell ref="D79:E79"/>
    <mergeCell ref="B101:C101"/>
    <mergeCell ref="D101:E101"/>
    <mergeCell ref="H101:H102"/>
    <mergeCell ref="H88:H89"/>
    <mergeCell ref="D99:E99"/>
    <mergeCell ref="B88:C88"/>
    <mergeCell ref="D88:E88"/>
    <mergeCell ref="B99:C99"/>
    <mergeCell ref="B89:C89"/>
    <mergeCell ref="D89:E89"/>
    <mergeCell ref="D95:E95"/>
    <mergeCell ref="H37:H38"/>
    <mergeCell ref="H17:H18"/>
    <mergeCell ref="H22:H23"/>
    <mergeCell ref="B33:C33"/>
    <mergeCell ref="D33:E33"/>
    <mergeCell ref="B35:C35"/>
    <mergeCell ref="D35:E35"/>
    <mergeCell ref="H8:H9"/>
    <mergeCell ref="B22:C22"/>
    <mergeCell ref="D22:E22"/>
    <mergeCell ref="B23:C23"/>
    <mergeCell ref="D23:E23"/>
    <mergeCell ref="G4:H4"/>
    <mergeCell ref="B7:F7"/>
    <mergeCell ref="B1:H1"/>
    <mergeCell ref="B2:E2"/>
    <mergeCell ref="F2:F3"/>
    <mergeCell ref="G2:H3"/>
    <mergeCell ref="C3:E3"/>
    <mergeCell ref="D118:E118"/>
    <mergeCell ref="D119:E119"/>
    <mergeCell ref="B12:C12"/>
    <mergeCell ref="B14:C14"/>
    <mergeCell ref="C4:E4"/>
    <mergeCell ref="B8:C8"/>
    <mergeCell ref="B9:C9"/>
    <mergeCell ref="B37:C37"/>
    <mergeCell ref="D37:E37"/>
    <mergeCell ref="B50:C50"/>
    <mergeCell ref="D50:E50"/>
    <mergeCell ref="D43:E43"/>
    <mergeCell ref="B45:C45"/>
    <mergeCell ref="D45:E45"/>
    <mergeCell ref="B51:C51"/>
    <mergeCell ref="D51:E51"/>
    <mergeCell ref="B84:C84"/>
    <mergeCell ref="D84:E84"/>
    <mergeCell ref="B102:C102"/>
    <mergeCell ref="D102:E102"/>
    <mergeCell ref="B17:C17"/>
    <mergeCell ref="B18:C18"/>
    <mergeCell ref="D18:E18"/>
    <mergeCell ref="E148:F151"/>
    <mergeCell ref="B119:C119"/>
    <mergeCell ref="B118:C118"/>
    <mergeCell ref="B124:C124"/>
    <mergeCell ref="B109:C109"/>
    <mergeCell ref="B95:C95"/>
    <mergeCell ref="B43:C43"/>
    <mergeCell ref="B28:C28"/>
    <mergeCell ref="D28:E28"/>
    <mergeCell ref="B29:C29"/>
    <mergeCell ref="D29:E29"/>
    <mergeCell ref="B38:C38"/>
    <mergeCell ref="D38:E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B6D-EB3B-4C72-A6B4-265881A94067}">
  <dimension ref="A1:F20"/>
  <sheetViews>
    <sheetView workbookViewId="0">
      <selection activeCell="C25" sqref="C25:D25"/>
    </sheetView>
  </sheetViews>
  <sheetFormatPr baseColWidth="10" defaultRowHeight="16.5"/>
  <cols>
    <col min="1" max="1" width="30.625" style="7" customWidth="1"/>
    <col min="2" max="2" width="21.5" style="7" customWidth="1"/>
  </cols>
  <sheetData>
    <row r="1" spans="1:6">
      <c r="A1" s="207" t="s">
        <v>247</v>
      </c>
      <c r="B1" s="207"/>
      <c r="F1" s="16"/>
    </row>
    <row r="2" spans="1:6">
      <c r="A2" s="8" t="s">
        <v>244</v>
      </c>
      <c r="B2" s="8" t="s">
        <v>245</v>
      </c>
      <c r="F2" s="16"/>
    </row>
    <row r="3" spans="1:6">
      <c r="A3" s="9" t="s">
        <v>248</v>
      </c>
      <c r="B3" s="10">
        <v>19474</v>
      </c>
      <c r="D3" s="16"/>
      <c r="F3" s="16"/>
    </row>
    <row r="4" spans="1:6">
      <c r="A4" s="9" t="s">
        <v>249</v>
      </c>
      <c r="B4" s="10">
        <v>20024</v>
      </c>
      <c r="D4" s="16"/>
      <c r="F4" s="16"/>
    </row>
    <row r="5" spans="1:6">
      <c r="A5" s="9" t="s">
        <v>261</v>
      </c>
      <c r="B5" s="10">
        <v>3630</v>
      </c>
      <c r="D5" s="16"/>
      <c r="F5" s="16"/>
    </row>
    <row r="6" spans="1:6">
      <c r="A6" s="9" t="s">
        <v>250</v>
      </c>
      <c r="B6" s="10">
        <v>5679</v>
      </c>
      <c r="D6" s="16"/>
      <c r="F6" s="16"/>
    </row>
    <row r="7" spans="1:6">
      <c r="A7" s="9" t="s">
        <v>251</v>
      </c>
      <c r="B7" s="10">
        <v>1290</v>
      </c>
      <c r="D7" s="16"/>
      <c r="F7" s="16"/>
    </row>
    <row r="8" spans="1:6">
      <c r="A8" s="9" t="s">
        <v>252</v>
      </c>
      <c r="B8" s="10">
        <v>7770</v>
      </c>
      <c r="D8" s="16"/>
      <c r="F8" s="16"/>
    </row>
    <row r="9" spans="1:6">
      <c r="A9" s="9" t="s">
        <v>253</v>
      </c>
      <c r="B9" s="10">
        <v>4594</v>
      </c>
      <c r="D9" s="16"/>
      <c r="F9" s="16"/>
    </row>
    <row r="10" spans="1:6">
      <c r="A10" s="9" t="s">
        <v>254</v>
      </c>
      <c r="B10" s="10">
        <v>3755</v>
      </c>
      <c r="D10" s="16"/>
      <c r="F10" s="16"/>
    </row>
    <row r="11" spans="1:6">
      <c r="A11" s="9" t="s">
        <v>255</v>
      </c>
      <c r="B11" s="10">
        <v>22275</v>
      </c>
      <c r="D11" s="16"/>
      <c r="F11" s="16"/>
    </row>
    <row r="12" spans="1:6">
      <c r="A12" s="11" t="s">
        <v>257</v>
      </c>
      <c r="B12" s="10">
        <v>11676</v>
      </c>
      <c r="D12" s="16"/>
      <c r="F12" s="16"/>
    </row>
    <row r="13" spans="1:6">
      <c r="A13" s="9" t="s">
        <v>256</v>
      </c>
      <c r="B13" s="10">
        <v>9664</v>
      </c>
      <c r="D13" s="16"/>
      <c r="F13" s="16"/>
    </row>
    <row r="14" spans="1:6">
      <c r="A14" s="9" t="s">
        <v>258</v>
      </c>
      <c r="B14" s="10">
        <v>15105</v>
      </c>
      <c r="D14" s="16"/>
      <c r="F14" s="16"/>
    </row>
    <row r="15" spans="1:6">
      <c r="A15" s="9" t="s">
        <v>260</v>
      </c>
      <c r="B15" s="10">
        <v>2060</v>
      </c>
      <c r="D15" s="16"/>
    </row>
    <row r="16" spans="1:6" ht="18" customHeight="1">
      <c r="A16" s="9" t="s">
        <v>259</v>
      </c>
      <c r="B16" s="10">
        <v>12165</v>
      </c>
      <c r="D16" s="16"/>
    </row>
    <row r="17" spans="1:2" ht="22.5" customHeight="1">
      <c r="A17" s="12" t="s">
        <v>246</v>
      </c>
      <c r="B17" s="13">
        <f>SUM(B3:B16)</f>
        <v>139161</v>
      </c>
    </row>
    <row r="18" spans="1:2" ht="33">
      <c r="A18" s="14" t="s">
        <v>263</v>
      </c>
      <c r="B18" s="15">
        <f>MEDIAN(B3:B16)</f>
        <v>8717</v>
      </c>
    </row>
    <row r="20" spans="1:2" ht="33">
      <c r="A20" s="17" t="s">
        <v>262</v>
      </c>
      <c r="B20" s="18">
        <v>2497</v>
      </c>
    </row>
  </sheetData>
  <sortState xmlns:xlrd2="http://schemas.microsoft.com/office/spreadsheetml/2017/richdata2" ref="F1:F18">
    <sortCondition ref="F1:F18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1394-7C24-45AB-8551-D2FE55738E33}">
  <dimension ref="A1:L106"/>
  <sheetViews>
    <sheetView topLeftCell="B91" workbookViewId="0">
      <selection activeCell="B94" sqref="A1:XFD1048576"/>
    </sheetView>
  </sheetViews>
  <sheetFormatPr baseColWidth="10" defaultRowHeight="12.75"/>
  <cols>
    <col min="1" max="1" width="18.5" style="78" bestFit="1" customWidth="1"/>
    <col min="2" max="2" width="21.75" style="78" customWidth="1"/>
    <col min="3" max="3" width="0.875" style="78" hidden="1" customWidth="1"/>
    <col min="4" max="4" width="16.125" style="78" bestFit="1" customWidth="1"/>
    <col min="5" max="6" width="11" style="78"/>
    <col min="7" max="7" width="12.5" style="78" customWidth="1"/>
    <col min="8" max="16384" width="11" style="78"/>
  </cols>
  <sheetData>
    <row r="1" spans="1:8" ht="32.25" customHeight="1">
      <c r="A1" s="76" t="s">
        <v>405</v>
      </c>
      <c r="B1" s="216" t="s">
        <v>404</v>
      </c>
      <c r="C1" s="216"/>
      <c r="D1" s="216"/>
      <c r="E1" s="216"/>
      <c r="F1" s="216"/>
      <c r="G1" s="200"/>
      <c r="H1" s="22"/>
    </row>
    <row r="2" spans="1:8" ht="27" customHeight="1">
      <c r="A2" s="77" t="s">
        <v>411</v>
      </c>
      <c r="B2" s="179" t="s">
        <v>34</v>
      </c>
      <c r="C2" s="208"/>
      <c r="D2" s="208"/>
      <c r="E2" s="208"/>
      <c r="F2" s="208"/>
      <c r="G2" s="208"/>
      <c r="H2" s="22"/>
    </row>
    <row r="3" spans="1:8" ht="11.25" customHeight="1">
      <c r="A3" s="81"/>
      <c r="B3" s="82"/>
      <c r="C3" s="38"/>
      <c r="D3" s="38"/>
      <c r="E3" s="38"/>
      <c r="F3" s="38"/>
      <c r="G3" s="38"/>
      <c r="H3" s="22"/>
    </row>
    <row r="4" spans="1:8" ht="24.75" customHeight="1">
      <c r="A4" s="110" t="s">
        <v>412</v>
      </c>
      <c r="B4" s="224" t="s">
        <v>398</v>
      </c>
      <c r="C4" s="225"/>
      <c r="D4" s="225"/>
      <c r="E4" s="225"/>
      <c r="F4" s="225"/>
      <c r="G4" s="225"/>
      <c r="H4" s="22"/>
    </row>
    <row r="5" spans="1:8" ht="27">
      <c r="A5" s="98" t="s">
        <v>235</v>
      </c>
      <c r="B5" s="99" t="s">
        <v>399</v>
      </c>
      <c r="C5" s="100"/>
      <c r="D5" s="101" t="s">
        <v>235</v>
      </c>
      <c r="E5" s="99" t="s">
        <v>383</v>
      </c>
      <c r="F5" s="22"/>
      <c r="G5" s="102" t="s">
        <v>402</v>
      </c>
      <c r="H5" s="22"/>
    </row>
    <row r="6" spans="1:8" ht="13.5">
      <c r="A6" s="103" t="s">
        <v>235</v>
      </c>
      <c r="B6" s="104" t="s">
        <v>400</v>
      </c>
      <c r="C6" s="24"/>
      <c r="D6" s="105" t="s">
        <v>235</v>
      </c>
      <c r="E6" s="104">
        <v>2015</v>
      </c>
      <c r="F6" s="22"/>
      <c r="G6" s="22"/>
      <c r="H6" s="22"/>
    </row>
    <row r="7" spans="1:8" ht="13.5">
      <c r="A7" s="106" t="s">
        <v>384</v>
      </c>
      <c r="B7" s="107">
        <v>19474</v>
      </c>
      <c r="C7" s="22"/>
      <c r="D7" s="106" t="s">
        <v>384</v>
      </c>
      <c r="E7" s="108">
        <v>18464</v>
      </c>
      <c r="F7" s="22"/>
      <c r="G7" s="109">
        <f>B7-E7</f>
        <v>1010</v>
      </c>
      <c r="H7" s="22"/>
    </row>
    <row r="8" spans="1:8" ht="13.5">
      <c r="A8" s="106" t="s">
        <v>385</v>
      </c>
      <c r="B8" s="107">
        <v>20024</v>
      </c>
      <c r="C8" s="22"/>
      <c r="D8" s="106" t="s">
        <v>385</v>
      </c>
      <c r="E8" s="108">
        <v>17792</v>
      </c>
      <c r="F8" s="22"/>
      <c r="G8" s="109">
        <f t="shared" ref="G8:G20" si="0">B8-E8</f>
        <v>2232</v>
      </c>
      <c r="H8" s="22"/>
    </row>
    <row r="9" spans="1:8" ht="13.5">
      <c r="A9" s="106" t="s">
        <v>386</v>
      </c>
      <c r="B9" s="107">
        <v>5679</v>
      </c>
      <c r="C9" s="22"/>
      <c r="D9" s="106" t="s">
        <v>386</v>
      </c>
      <c r="E9" s="108">
        <v>5428</v>
      </c>
      <c r="F9" s="22"/>
      <c r="G9" s="109">
        <f t="shared" si="0"/>
        <v>251</v>
      </c>
      <c r="H9" s="22"/>
    </row>
    <row r="10" spans="1:8" ht="13.5">
      <c r="A10" s="106" t="s">
        <v>387</v>
      </c>
      <c r="B10" s="107">
        <v>3630</v>
      </c>
      <c r="C10" s="22"/>
      <c r="D10" s="106" t="s">
        <v>387</v>
      </c>
      <c r="E10" s="108">
        <v>3221</v>
      </c>
      <c r="F10" s="22"/>
      <c r="G10" s="109">
        <f t="shared" si="0"/>
        <v>409</v>
      </c>
      <c r="H10" s="22"/>
    </row>
    <row r="11" spans="1:8" ht="13.5">
      <c r="A11" s="106" t="s">
        <v>388</v>
      </c>
      <c r="B11" s="107">
        <v>1290</v>
      </c>
      <c r="C11" s="22"/>
      <c r="D11" s="106" t="s">
        <v>388</v>
      </c>
      <c r="E11" s="108">
        <v>1416</v>
      </c>
      <c r="F11" s="22"/>
      <c r="G11" s="109">
        <f t="shared" si="0"/>
        <v>-126</v>
      </c>
      <c r="H11" s="22"/>
    </row>
    <row r="12" spans="1:8" ht="13.5">
      <c r="A12" s="106" t="s">
        <v>389</v>
      </c>
      <c r="B12" s="107">
        <v>7770</v>
      </c>
      <c r="C12" s="22"/>
      <c r="D12" s="106" t="s">
        <v>389</v>
      </c>
      <c r="E12" s="108">
        <v>7128</v>
      </c>
      <c r="F12" s="22"/>
      <c r="G12" s="109">
        <f t="shared" si="0"/>
        <v>642</v>
      </c>
      <c r="H12" s="22"/>
    </row>
    <row r="13" spans="1:8" ht="13.5">
      <c r="A13" s="106" t="s">
        <v>390</v>
      </c>
      <c r="B13" s="107">
        <v>4594</v>
      </c>
      <c r="C13" s="22"/>
      <c r="D13" s="106" t="s">
        <v>390</v>
      </c>
      <c r="E13" s="108">
        <v>4457</v>
      </c>
      <c r="F13" s="22"/>
      <c r="G13" s="109">
        <f t="shared" si="0"/>
        <v>137</v>
      </c>
      <c r="H13" s="22"/>
    </row>
    <row r="14" spans="1:8" ht="13.5">
      <c r="A14" s="106" t="s">
        <v>391</v>
      </c>
      <c r="B14" s="107">
        <v>3755</v>
      </c>
      <c r="C14" s="22"/>
      <c r="D14" s="106" t="s">
        <v>391</v>
      </c>
      <c r="E14" s="108">
        <v>3263</v>
      </c>
      <c r="F14" s="22"/>
      <c r="G14" s="109">
        <f t="shared" si="0"/>
        <v>492</v>
      </c>
      <c r="H14" s="22"/>
    </row>
    <row r="15" spans="1:8" ht="13.5">
      <c r="A15" s="106" t="s">
        <v>392</v>
      </c>
      <c r="B15" s="107">
        <v>22275</v>
      </c>
      <c r="C15" s="22"/>
      <c r="D15" s="106" t="s">
        <v>392</v>
      </c>
      <c r="E15" s="108">
        <v>21816</v>
      </c>
      <c r="F15" s="22"/>
      <c r="G15" s="109">
        <f t="shared" si="0"/>
        <v>459</v>
      </c>
      <c r="H15" s="22"/>
    </row>
    <row r="16" spans="1:8" ht="13.5">
      <c r="A16" s="106" t="s">
        <v>393</v>
      </c>
      <c r="B16" s="107">
        <v>11676</v>
      </c>
      <c r="C16" s="22"/>
      <c r="D16" s="106" t="s">
        <v>393</v>
      </c>
      <c r="E16" s="108">
        <v>11154</v>
      </c>
      <c r="F16" s="22"/>
      <c r="G16" s="109">
        <f t="shared" si="0"/>
        <v>522</v>
      </c>
      <c r="H16" s="22"/>
    </row>
    <row r="17" spans="1:8" ht="13.5">
      <c r="A17" s="106" t="s">
        <v>394</v>
      </c>
      <c r="B17" s="107">
        <v>9664</v>
      </c>
      <c r="C17" s="22"/>
      <c r="D17" s="106" t="s">
        <v>394</v>
      </c>
      <c r="E17" s="108">
        <v>10605</v>
      </c>
      <c r="F17" s="22"/>
      <c r="G17" s="109">
        <f t="shared" si="0"/>
        <v>-941</v>
      </c>
      <c r="H17" s="22"/>
    </row>
    <row r="18" spans="1:8" ht="13.5">
      <c r="A18" s="106" t="s">
        <v>395</v>
      </c>
      <c r="B18" s="107">
        <v>15105</v>
      </c>
      <c r="C18" s="22"/>
      <c r="D18" s="106" t="s">
        <v>395</v>
      </c>
      <c r="E18" s="108">
        <v>15067</v>
      </c>
      <c r="F18" s="22"/>
      <c r="G18" s="109">
        <f t="shared" si="0"/>
        <v>38</v>
      </c>
      <c r="H18" s="22"/>
    </row>
    <row r="19" spans="1:8" ht="13.5">
      <c r="A19" s="106" t="s">
        <v>396</v>
      </c>
      <c r="B19" s="107">
        <v>2060</v>
      </c>
      <c r="C19" s="22"/>
      <c r="D19" s="106" t="s">
        <v>396</v>
      </c>
      <c r="E19" s="108">
        <v>2111</v>
      </c>
      <c r="F19" s="22"/>
      <c r="G19" s="109">
        <f t="shared" si="0"/>
        <v>-51</v>
      </c>
      <c r="H19" s="22"/>
    </row>
    <row r="20" spans="1:8" ht="13.5">
      <c r="A20" s="106" t="s">
        <v>397</v>
      </c>
      <c r="B20" s="107">
        <v>12165</v>
      </c>
      <c r="C20" s="22"/>
      <c r="D20" s="106" t="s">
        <v>397</v>
      </c>
      <c r="E20" s="108">
        <v>10423</v>
      </c>
      <c r="F20" s="22"/>
      <c r="G20" s="109">
        <f t="shared" si="0"/>
        <v>1742</v>
      </c>
      <c r="H20" s="22"/>
    </row>
    <row r="21" spans="1:8" ht="13.5">
      <c r="A21" s="22"/>
      <c r="B21" s="22"/>
      <c r="C21" s="22"/>
      <c r="D21" s="22"/>
      <c r="E21" s="22"/>
      <c r="F21" s="22"/>
      <c r="G21" s="22"/>
      <c r="H21" s="22"/>
    </row>
    <row r="22" spans="1:8" ht="13.5">
      <c r="A22" s="209" t="s">
        <v>401</v>
      </c>
      <c r="B22" s="210"/>
      <c r="C22" s="210"/>
      <c r="D22" s="210"/>
      <c r="E22" s="210"/>
      <c r="F22" s="210"/>
      <c r="G22" s="210"/>
      <c r="H22" s="22"/>
    </row>
    <row r="23" spans="1:8" ht="13.5">
      <c r="A23" s="22"/>
      <c r="B23" s="22"/>
      <c r="C23" s="22"/>
      <c r="D23" s="22"/>
      <c r="E23" s="22"/>
      <c r="F23" s="22"/>
      <c r="G23" s="22"/>
      <c r="H23" s="22"/>
    </row>
    <row r="24" spans="1:8" ht="31.5" customHeight="1">
      <c r="A24" s="83" t="s">
        <v>410</v>
      </c>
      <c r="B24" s="211" t="s">
        <v>38</v>
      </c>
      <c r="C24" s="212"/>
      <c r="D24" s="212"/>
      <c r="E24" s="212"/>
      <c r="F24" s="212"/>
      <c r="G24" s="212"/>
      <c r="H24" s="22"/>
    </row>
    <row r="25" spans="1:8" ht="27">
      <c r="A25" s="111" t="s">
        <v>235</v>
      </c>
      <c r="B25" s="112" t="s">
        <v>383</v>
      </c>
      <c r="C25" s="24"/>
      <c r="D25" s="113" t="s">
        <v>235</v>
      </c>
      <c r="E25" s="112" t="s">
        <v>383</v>
      </c>
      <c r="F25" s="22"/>
      <c r="G25" s="102" t="s">
        <v>402</v>
      </c>
      <c r="H25" s="22"/>
    </row>
    <row r="26" spans="1:8" ht="13.5">
      <c r="A26" s="103" t="s">
        <v>235</v>
      </c>
      <c r="B26" s="104" t="s">
        <v>400</v>
      </c>
      <c r="C26" s="24"/>
      <c r="D26" s="105" t="s">
        <v>235</v>
      </c>
      <c r="E26" s="104">
        <v>2015</v>
      </c>
      <c r="F26" s="22"/>
      <c r="G26" s="22"/>
      <c r="H26" s="22"/>
    </row>
    <row r="27" spans="1:8" ht="13.5">
      <c r="A27" s="106" t="s">
        <v>384</v>
      </c>
      <c r="B27" s="107">
        <v>19474</v>
      </c>
      <c r="C27" s="22"/>
      <c r="D27" s="106" t="s">
        <v>384</v>
      </c>
      <c r="E27" s="108">
        <v>18464</v>
      </c>
      <c r="F27" s="22"/>
      <c r="G27" s="109">
        <f>B27-E27</f>
        <v>1010</v>
      </c>
      <c r="H27" s="22"/>
    </row>
    <row r="28" spans="1:8" ht="13.5">
      <c r="A28" s="106" t="s">
        <v>385</v>
      </c>
      <c r="B28" s="107">
        <v>20024</v>
      </c>
      <c r="C28" s="22"/>
      <c r="D28" s="106" t="s">
        <v>385</v>
      </c>
      <c r="E28" s="108">
        <v>17792</v>
      </c>
      <c r="F28" s="22"/>
      <c r="G28" s="109">
        <f t="shared" ref="G28:G40" si="1">B28-E28</f>
        <v>2232</v>
      </c>
      <c r="H28" s="22"/>
    </row>
    <row r="29" spans="1:8" ht="13.5">
      <c r="A29" s="106" t="s">
        <v>386</v>
      </c>
      <c r="B29" s="107">
        <v>5679</v>
      </c>
      <c r="C29" s="22"/>
      <c r="D29" s="106" t="s">
        <v>386</v>
      </c>
      <c r="E29" s="108">
        <v>5428</v>
      </c>
      <c r="F29" s="22"/>
      <c r="G29" s="109">
        <f t="shared" si="1"/>
        <v>251</v>
      </c>
      <c r="H29" s="22"/>
    </row>
    <row r="30" spans="1:8" ht="13.5">
      <c r="A30" s="106" t="s">
        <v>387</v>
      </c>
      <c r="B30" s="107">
        <v>3630</v>
      </c>
      <c r="C30" s="22"/>
      <c r="D30" s="106" t="s">
        <v>387</v>
      </c>
      <c r="E30" s="108">
        <v>3221</v>
      </c>
      <c r="F30" s="22"/>
      <c r="G30" s="109">
        <f t="shared" si="1"/>
        <v>409</v>
      </c>
      <c r="H30" s="22"/>
    </row>
    <row r="31" spans="1:8" ht="13.5">
      <c r="A31" s="106" t="s">
        <v>388</v>
      </c>
      <c r="B31" s="107">
        <v>1290</v>
      </c>
      <c r="C31" s="22"/>
      <c r="D31" s="106" t="s">
        <v>388</v>
      </c>
      <c r="E31" s="108">
        <v>1416</v>
      </c>
      <c r="F31" s="22"/>
      <c r="G31" s="109">
        <f t="shared" si="1"/>
        <v>-126</v>
      </c>
      <c r="H31" s="22"/>
    </row>
    <row r="32" spans="1:8" ht="13.5">
      <c r="A32" s="106" t="s">
        <v>389</v>
      </c>
      <c r="B32" s="107">
        <v>7770</v>
      </c>
      <c r="C32" s="22"/>
      <c r="D32" s="106" t="s">
        <v>389</v>
      </c>
      <c r="E32" s="108">
        <v>7128</v>
      </c>
      <c r="F32" s="22"/>
      <c r="G32" s="109">
        <f t="shared" si="1"/>
        <v>642</v>
      </c>
      <c r="H32" s="22"/>
    </row>
    <row r="33" spans="1:8" ht="13.5">
      <c r="A33" s="106" t="s">
        <v>390</v>
      </c>
      <c r="B33" s="107">
        <v>4594</v>
      </c>
      <c r="C33" s="22"/>
      <c r="D33" s="106" t="s">
        <v>390</v>
      </c>
      <c r="E33" s="108">
        <v>4457</v>
      </c>
      <c r="F33" s="22"/>
      <c r="G33" s="109">
        <f t="shared" si="1"/>
        <v>137</v>
      </c>
      <c r="H33" s="22"/>
    </row>
    <row r="34" spans="1:8" ht="13.5">
      <c r="A34" s="106" t="s">
        <v>391</v>
      </c>
      <c r="B34" s="107">
        <v>3755</v>
      </c>
      <c r="C34" s="22"/>
      <c r="D34" s="106" t="s">
        <v>391</v>
      </c>
      <c r="E34" s="108">
        <v>3263</v>
      </c>
      <c r="F34" s="22"/>
      <c r="G34" s="109">
        <f t="shared" si="1"/>
        <v>492</v>
      </c>
      <c r="H34" s="22"/>
    </row>
    <row r="35" spans="1:8" ht="13.5">
      <c r="A35" s="106" t="s">
        <v>392</v>
      </c>
      <c r="B35" s="107">
        <v>22275</v>
      </c>
      <c r="C35" s="22"/>
      <c r="D35" s="106" t="s">
        <v>392</v>
      </c>
      <c r="E35" s="108">
        <v>21816</v>
      </c>
      <c r="F35" s="22"/>
      <c r="G35" s="109">
        <f t="shared" si="1"/>
        <v>459</v>
      </c>
      <c r="H35" s="22"/>
    </row>
    <row r="36" spans="1:8" ht="13.5">
      <c r="A36" s="106" t="s">
        <v>393</v>
      </c>
      <c r="B36" s="107">
        <v>11676</v>
      </c>
      <c r="C36" s="22"/>
      <c r="D36" s="106" t="s">
        <v>393</v>
      </c>
      <c r="E36" s="108">
        <v>11154</v>
      </c>
      <c r="F36" s="22"/>
      <c r="G36" s="109">
        <f t="shared" si="1"/>
        <v>522</v>
      </c>
      <c r="H36" s="22"/>
    </row>
    <row r="37" spans="1:8" ht="13.5">
      <c r="A37" s="106" t="s">
        <v>394</v>
      </c>
      <c r="B37" s="107">
        <v>9664</v>
      </c>
      <c r="C37" s="22"/>
      <c r="D37" s="106" t="s">
        <v>394</v>
      </c>
      <c r="E37" s="108">
        <v>10605</v>
      </c>
      <c r="F37" s="22"/>
      <c r="G37" s="109">
        <f t="shared" si="1"/>
        <v>-941</v>
      </c>
      <c r="H37" s="22"/>
    </row>
    <row r="38" spans="1:8" ht="13.5">
      <c r="A38" s="106" t="s">
        <v>395</v>
      </c>
      <c r="B38" s="107">
        <v>15105</v>
      </c>
      <c r="C38" s="22"/>
      <c r="D38" s="106" t="s">
        <v>395</v>
      </c>
      <c r="E38" s="108">
        <v>15067</v>
      </c>
      <c r="F38" s="22"/>
      <c r="G38" s="109">
        <f t="shared" si="1"/>
        <v>38</v>
      </c>
      <c r="H38" s="22"/>
    </row>
    <row r="39" spans="1:8" ht="13.5">
      <c r="A39" s="106" t="s">
        <v>396</v>
      </c>
      <c r="B39" s="107">
        <v>2060</v>
      </c>
      <c r="C39" s="22"/>
      <c r="D39" s="106" t="s">
        <v>396</v>
      </c>
      <c r="E39" s="108">
        <v>2111</v>
      </c>
      <c r="F39" s="22"/>
      <c r="G39" s="109">
        <f t="shared" si="1"/>
        <v>-51</v>
      </c>
      <c r="H39" s="22"/>
    </row>
    <row r="40" spans="1:8" ht="13.5">
      <c r="A40" s="106" t="s">
        <v>397</v>
      </c>
      <c r="B40" s="107">
        <v>12165</v>
      </c>
      <c r="C40" s="22"/>
      <c r="D40" s="106" t="s">
        <v>397</v>
      </c>
      <c r="E40" s="108">
        <v>10423</v>
      </c>
      <c r="F40" s="22"/>
      <c r="G40" s="109">
        <f t="shared" si="1"/>
        <v>1742</v>
      </c>
      <c r="H40" s="22"/>
    </row>
    <row r="41" spans="1:8" ht="13.5">
      <c r="A41" s="22"/>
      <c r="B41" s="22"/>
      <c r="C41" s="22"/>
      <c r="D41" s="22"/>
      <c r="E41" s="22"/>
      <c r="F41" s="22"/>
      <c r="G41" s="22"/>
      <c r="H41" s="22"/>
    </row>
    <row r="42" spans="1:8" ht="13.5" customHeight="1">
      <c r="A42" s="213" t="s">
        <v>403</v>
      </c>
      <c r="B42" s="214"/>
      <c r="C42" s="214"/>
      <c r="D42" s="214"/>
      <c r="E42" s="214"/>
      <c r="F42" s="214"/>
      <c r="G42" s="215"/>
      <c r="H42" s="22"/>
    </row>
    <row r="43" spans="1:8" ht="13.5">
      <c r="A43" s="22"/>
      <c r="B43" s="22"/>
      <c r="C43" s="22"/>
      <c r="D43" s="22"/>
      <c r="E43" s="22"/>
      <c r="F43" s="22"/>
      <c r="G43" s="22"/>
      <c r="H43" s="22"/>
    </row>
    <row r="44" spans="1:8" ht="32.25" customHeight="1">
      <c r="A44" s="118" t="s">
        <v>408</v>
      </c>
      <c r="B44" s="217" t="s">
        <v>40</v>
      </c>
      <c r="C44" s="218"/>
      <c r="D44" s="218"/>
      <c r="E44" s="218"/>
      <c r="F44" s="218"/>
      <c r="G44" s="218"/>
      <c r="H44" s="22"/>
    </row>
    <row r="45" spans="1:8" ht="27">
      <c r="A45" s="115" t="s">
        <v>235</v>
      </c>
      <c r="B45" s="116" t="s">
        <v>383</v>
      </c>
      <c r="C45" s="22"/>
      <c r="D45" s="115" t="s">
        <v>235</v>
      </c>
      <c r="E45" s="120" t="s">
        <v>383</v>
      </c>
      <c r="F45" s="22"/>
      <c r="G45" s="102" t="s">
        <v>402</v>
      </c>
      <c r="H45" s="22"/>
    </row>
    <row r="46" spans="1:8" ht="13.5">
      <c r="A46" s="115" t="s">
        <v>235</v>
      </c>
      <c r="B46" s="116" t="s">
        <v>406</v>
      </c>
      <c r="C46" s="22"/>
      <c r="D46" s="115" t="s">
        <v>235</v>
      </c>
      <c r="E46" s="119">
        <v>2015</v>
      </c>
      <c r="F46" s="22"/>
      <c r="G46" s="22"/>
      <c r="H46" s="22"/>
    </row>
    <row r="47" spans="1:8" ht="13.5">
      <c r="A47" s="115" t="s">
        <v>384</v>
      </c>
      <c r="B47" s="117">
        <v>19474</v>
      </c>
      <c r="C47" s="22"/>
      <c r="D47" s="115" t="s">
        <v>384</v>
      </c>
      <c r="E47" s="114">
        <v>18464</v>
      </c>
      <c r="F47" s="22"/>
      <c r="G47" s="84">
        <f>B47-E47</f>
        <v>1010</v>
      </c>
      <c r="H47" s="22"/>
    </row>
    <row r="48" spans="1:8" ht="13.5">
      <c r="A48" s="115" t="s">
        <v>385</v>
      </c>
      <c r="B48" s="117">
        <v>20024</v>
      </c>
      <c r="C48" s="22"/>
      <c r="D48" s="115" t="s">
        <v>385</v>
      </c>
      <c r="E48" s="114">
        <v>17792</v>
      </c>
      <c r="F48" s="22"/>
      <c r="G48" s="84">
        <f t="shared" ref="G48:G60" si="2">B48-E48</f>
        <v>2232</v>
      </c>
      <c r="H48" s="22"/>
    </row>
    <row r="49" spans="1:8" ht="13.5">
      <c r="A49" s="115" t="s">
        <v>386</v>
      </c>
      <c r="B49" s="117">
        <v>5679</v>
      </c>
      <c r="C49" s="22"/>
      <c r="D49" s="115" t="s">
        <v>386</v>
      </c>
      <c r="E49" s="114">
        <v>5428</v>
      </c>
      <c r="F49" s="22"/>
      <c r="G49" s="84">
        <f t="shared" si="2"/>
        <v>251</v>
      </c>
      <c r="H49" s="22"/>
    </row>
    <row r="50" spans="1:8" ht="13.5">
      <c r="A50" s="115" t="s">
        <v>387</v>
      </c>
      <c r="B50" s="117">
        <v>3630</v>
      </c>
      <c r="C50" s="22"/>
      <c r="D50" s="115" t="s">
        <v>387</v>
      </c>
      <c r="E50" s="114">
        <v>3221</v>
      </c>
      <c r="F50" s="22"/>
      <c r="G50" s="84">
        <f t="shared" si="2"/>
        <v>409</v>
      </c>
      <c r="H50" s="22"/>
    </row>
    <row r="51" spans="1:8" ht="13.5">
      <c r="A51" s="115" t="s">
        <v>388</v>
      </c>
      <c r="B51" s="117">
        <v>1290</v>
      </c>
      <c r="C51" s="22"/>
      <c r="D51" s="115" t="s">
        <v>388</v>
      </c>
      <c r="E51" s="114">
        <v>1416</v>
      </c>
      <c r="F51" s="22"/>
      <c r="G51" s="137">
        <f t="shared" si="2"/>
        <v>-126</v>
      </c>
      <c r="H51" s="22"/>
    </row>
    <row r="52" spans="1:8" ht="13.5">
      <c r="A52" s="115" t="s">
        <v>389</v>
      </c>
      <c r="B52" s="117">
        <v>7770</v>
      </c>
      <c r="C52" s="22"/>
      <c r="D52" s="115" t="s">
        <v>389</v>
      </c>
      <c r="E52" s="114">
        <v>7128</v>
      </c>
      <c r="F52" s="22"/>
      <c r="G52" s="84">
        <f t="shared" si="2"/>
        <v>642</v>
      </c>
      <c r="H52" s="22"/>
    </row>
    <row r="53" spans="1:8" ht="13.5">
      <c r="A53" s="115" t="s">
        <v>390</v>
      </c>
      <c r="B53" s="117">
        <v>4594</v>
      </c>
      <c r="C53" s="22"/>
      <c r="D53" s="115" t="s">
        <v>390</v>
      </c>
      <c r="E53" s="114">
        <v>4457</v>
      </c>
      <c r="F53" s="22"/>
      <c r="G53" s="84">
        <f t="shared" si="2"/>
        <v>137</v>
      </c>
      <c r="H53" s="22"/>
    </row>
    <row r="54" spans="1:8" ht="13.5">
      <c r="A54" s="115" t="s">
        <v>391</v>
      </c>
      <c r="B54" s="117">
        <v>3755</v>
      </c>
      <c r="C54" s="22"/>
      <c r="D54" s="115" t="s">
        <v>391</v>
      </c>
      <c r="E54" s="114">
        <v>3263</v>
      </c>
      <c r="F54" s="22"/>
      <c r="G54" s="84">
        <f t="shared" si="2"/>
        <v>492</v>
      </c>
      <c r="H54" s="22"/>
    </row>
    <row r="55" spans="1:8" ht="13.5">
      <c r="A55" s="115" t="s">
        <v>392</v>
      </c>
      <c r="B55" s="117">
        <v>22275</v>
      </c>
      <c r="C55" s="22"/>
      <c r="D55" s="115" t="s">
        <v>392</v>
      </c>
      <c r="E55" s="114">
        <v>21816</v>
      </c>
      <c r="F55" s="22"/>
      <c r="G55" s="84">
        <f t="shared" si="2"/>
        <v>459</v>
      </c>
      <c r="H55" s="22"/>
    </row>
    <row r="56" spans="1:8" ht="13.5">
      <c r="A56" s="115" t="s">
        <v>393</v>
      </c>
      <c r="B56" s="117">
        <v>11676</v>
      </c>
      <c r="C56" s="22"/>
      <c r="D56" s="115" t="s">
        <v>393</v>
      </c>
      <c r="E56" s="114">
        <v>11154</v>
      </c>
      <c r="F56" s="22"/>
      <c r="G56" s="84">
        <f t="shared" si="2"/>
        <v>522</v>
      </c>
      <c r="H56" s="22"/>
    </row>
    <row r="57" spans="1:8" ht="13.5">
      <c r="A57" s="115" t="s">
        <v>394</v>
      </c>
      <c r="B57" s="117">
        <v>9664</v>
      </c>
      <c r="C57" s="22"/>
      <c r="D57" s="115" t="s">
        <v>394</v>
      </c>
      <c r="E57" s="114">
        <v>10605</v>
      </c>
      <c r="F57" s="22"/>
      <c r="G57" s="137">
        <f t="shared" si="2"/>
        <v>-941</v>
      </c>
      <c r="H57" s="22"/>
    </row>
    <row r="58" spans="1:8" ht="13.5">
      <c r="A58" s="115" t="s">
        <v>395</v>
      </c>
      <c r="B58" s="117">
        <v>15105</v>
      </c>
      <c r="C58" s="22"/>
      <c r="D58" s="115" t="s">
        <v>395</v>
      </c>
      <c r="E58" s="114">
        <v>15067</v>
      </c>
      <c r="F58" s="22"/>
      <c r="G58" s="84">
        <f t="shared" si="2"/>
        <v>38</v>
      </c>
      <c r="H58" s="22"/>
    </row>
    <row r="59" spans="1:8" ht="13.5">
      <c r="A59" s="115" t="s">
        <v>396</v>
      </c>
      <c r="B59" s="117">
        <v>2060</v>
      </c>
      <c r="C59" s="22"/>
      <c r="D59" s="115" t="s">
        <v>396</v>
      </c>
      <c r="E59" s="114">
        <v>2111</v>
      </c>
      <c r="F59" s="22"/>
      <c r="G59" s="84">
        <f t="shared" si="2"/>
        <v>-51</v>
      </c>
      <c r="H59" s="22"/>
    </row>
    <row r="60" spans="1:8" ht="13.5">
      <c r="A60" s="115" t="s">
        <v>397</v>
      </c>
      <c r="B60" s="117">
        <v>12165</v>
      </c>
      <c r="C60" s="22"/>
      <c r="D60" s="115" t="s">
        <v>397</v>
      </c>
      <c r="E60" s="114">
        <v>10423</v>
      </c>
      <c r="F60" s="22"/>
      <c r="G60" s="84">
        <f t="shared" si="2"/>
        <v>1742</v>
      </c>
      <c r="H60" s="22"/>
    </row>
    <row r="61" spans="1:8" ht="13.5">
      <c r="A61" s="22"/>
      <c r="B61" s="22"/>
      <c r="C61" s="22"/>
      <c r="D61" s="22"/>
      <c r="E61" s="22"/>
      <c r="F61" s="22"/>
      <c r="G61" s="22"/>
      <c r="H61" s="22"/>
    </row>
    <row r="62" spans="1:8" ht="13.5">
      <c r="A62" s="219" t="s">
        <v>407</v>
      </c>
      <c r="B62" s="220"/>
      <c r="C62" s="220"/>
      <c r="D62" s="220"/>
      <c r="E62" s="220"/>
      <c r="F62" s="220"/>
      <c r="G62" s="220"/>
      <c r="H62" s="22"/>
    </row>
    <row r="63" spans="1:8" ht="13.5">
      <c r="A63" s="84"/>
      <c r="B63" s="84"/>
      <c r="C63" s="84"/>
      <c r="D63" s="84"/>
      <c r="E63" s="84"/>
      <c r="F63" s="84"/>
      <c r="G63" s="84"/>
      <c r="H63" s="22"/>
    </row>
    <row r="64" spans="1:8" ht="13.5">
      <c r="A64" s="85" t="s">
        <v>41</v>
      </c>
      <c r="B64" s="221" t="s">
        <v>42</v>
      </c>
      <c r="C64" s="222"/>
      <c r="D64" s="222"/>
      <c r="E64" s="222"/>
      <c r="F64" s="222"/>
      <c r="G64" s="222"/>
      <c r="H64" s="22"/>
    </row>
    <row r="65" spans="1:12" ht="42.75" customHeight="1">
      <c r="A65" s="121" t="s">
        <v>409</v>
      </c>
      <c r="B65" s="223" t="s">
        <v>44</v>
      </c>
      <c r="C65" s="223"/>
      <c r="D65" s="223"/>
      <c r="E65" s="223"/>
      <c r="F65" s="223"/>
      <c r="G65" s="223"/>
      <c r="H65" s="25"/>
      <c r="I65" s="79"/>
      <c r="J65" s="79"/>
      <c r="K65" s="79"/>
      <c r="L65" s="79"/>
    </row>
    <row r="66" spans="1:12" ht="13.5">
      <c r="A66" s="88" t="s">
        <v>425</v>
      </c>
      <c r="B66" s="230">
        <v>2015</v>
      </c>
      <c r="C66" s="230"/>
      <c r="D66" s="230" t="s">
        <v>418</v>
      </c>
      <c r="E66" s="230"/>
      <c r="F66" s="230" t="s">
        <v>419</v>
      </c>
      <c r="G66" s="230"/>
      <c r="H66" s="22"/>
    </row>
    <row r="67" spans="1:12" ht="26.25" customHeight="1">
      <c r="A67" s="226" t="s">
        <v>422</v>
      </c>
      <c r="B67" s="123" t="s">
        <v>420</v>
      </c>
      <c r="C67" s="123" t="s">
        <v>421</v>
      </c>
      <c r="D67" s="123" t="s">
        <v>420</v>
      </c>
      <c r="E67" s="123" t="s">
        <v>421</v>
      </c>
      <c r="F67" s="123" t="s">
        <v>420</v>
      </c>
      <c r="G67" s="123" t="s">
        <v>421</v>
      </c>
      <c r="H67" s="22"/>
    </row>
    <row r="68" spans="1:12" ht="24.75" customHeight="1">
      <c r="A68" s="212"/>
      <c r="B68" s="124" t="s">
        <v>423</v>
      </c>
      <c r="C68" s="124" t="s">
        <v>423</v>
      </c>
      <c r="D68" s="124" t="s">
        <v>423</v>
      </c>
      <c r="E68" s="124" t="s">
        <v>423</v>
      </c>
      <c r="F68" s="124" t="s">
        <v>423</v>
      </c>
      <c r="G68" s="124" t="s">
        <v>423</v>
      </c>
      <c r="H68" s="22"/>
    </row>
    <row r="69" spans="1:12" ht="13.5">
      <c r="A69" s="125" t="s">
        <v>384</v>
      </c>
      <c r="B69" s="135">
        <v>52.225841476655809</v>
      </c>
      <c r="C69" s="135">
        <v>65.100286532951287</v>
      </c>
      <c r="D69" s="135">
        <v>69.271445358401877</v>
      </c>
      <c r="E69" s="135">
        <v>79.015240328253228</v>
      </c>
      <c r="F69" s="135">
        <v>73.649459783913557</v>
      </c>
      <c r="G69" s="135">
        <v>83.815711754282347</v>
      </c>
      <c r="H69" s="86">
        <f>SUM(F69:G69)/2</f>
        <v>78.732585769097952</v>
      </c>
    </row>
    <row r="70" spans="1:12" ht="13.5">
      <c r="A70" s="127" t="s">
        <v>385</v>
      </c>
      <c r="B70" s="135">
        <v>45.243243243243242</v>
      </c>
      <c r="C70" s="135">
        <v>60.010822510822514</v>
      </c>
      <c r="D70" s="135">
        <v>52.254901960784316</v>
      </c>
      <c r="E70" s="135">
        <v>67.559055118110237</v>
      </c>
      <c r="F70" s="135">
        <v>52.798053527980535</v>
      </c>
      <c r="G70" s="135">
        <v>68.103896103896105</v>
      </c>
      <c r="H70" s="86">
        <f t="shared" ref="H70:H82" si="3">SUM(F70:G70)/2</f>
        <v>60.450974815938324</v>
      </c>
    </row>
    <row r="71" spans="1:12" ht="13.5">
      <c r="A71" s="127" t="s">
        <v>386</v>
      </c>
      <c r="B71" s="135">
        <v>57.894736842105267</v>
      </c>
      <c r="C71" s="135">
        <v>77.306273062730625</v>
      </c>
      <c r="D71" s="135">
        <v>66.970802919708035</v>
      </c>
      <c r="E71" s="135">
        <v>89.922480620155042</v>
      </c>
      <c r="F71" s="135">
        <v>69.087523277467412</v>
      </c>
      <c r="G71" s="135">
        <v>92.519685039370074</v>
      </c>
      <c r="H71" s="86">
        <f t="shared" si="3"/>
        <v>80.80360415841875</v>
      </c>
    </row>
    <row r="72" spans="1:12" ht="13.5">
      <c r="A72" s="127" t="s">
        <v>387</v>
      </c>
      <c r="B72" s="135">
        <v>41.712707182320443</v>
      </c>
      <c r="C72" s="135">
        <v>58.308157099697887</v>
      </c>
      <c r="D72" s="135">
        <v>45.833333333333329</v>
      </c>
      <c r="E72" s="135">
        <v>59.705882352941174</v>
      </c>
      <c r="F72" s="135">
        <v>46.685082872928177</v>
      </c>
      <c r="G72" s="135">
        <v>58.238636363636367</v>
      </c>
      <c r="H72" s="86">
        <f t="shared" si="3"/>
        <v>52.461859618282276</v>
      </c>
    </row>
    <row r="73" spans="1:12" ht="13.5">
      <c r="A73" s="127" t="s">
        <v>388</v>
      </c>
      <c r="B73" s="135">
        <v>152.12765957446808</v>
      </c>
      <c r="C73" s="135">
        <v>154.36893203883494</v>
      </c>
      <c r="D73" s="135">
        <v>157.64705882352942</v>
      </c>
      <c r="E73" s="135">
        <v>188.88888888888889</v>
      </c>
      <c r="F73" s="135">
        <v>154.6511627906977</v>
      </c>
      <c r="G73" s="135">
        <v>194.87179487179486</v>
      </c>
      <c r="H73" s="87">
        <f t="shared" si="3"/>
        <v>174.76147883124628</v>
      </c>
    </row>
    <row r="74" spans="1:12" ht="13.5">
      <c r="A74" s="127" t="s">
        <v>389</v>
      </c>
      <c r="B74" s="135">
        <v>35.035629453681707</v>
      </c>
      <c r="C74" s="135">
        <v>50.589777195281783</v>
      </c>
      <c r="D74" s="135">
        <v>51.989730423620031</v>
      </c>
      <c r="E74" s="135">
        <v>67.703703703703695</v>
      </c>
      <c r="F74" s="135">
        <v>56.891891891891888</v>
      </c>
      <c r="G74" s="135">
        <v>75.884244372990352</v>
      </c>
      <c r="H74" s="86">
        <f t="shared" si="3"/>
        <v>66.38806813244112</v>
      </c>
    </row>
    <row r="75" spans="1:12" ht="13.5">
      <c r="A75" s="127" t="s">
        <v>390</v>
      </c>
      <c r="B75" s="135">
        <v>81.909547738693462</v>
      </c>
      <c r="C75" s="135">
        <v>112.01044386422976</v>
      </c>
      <c r="D75" s="135">
        <v>90.270270270270274</v>
      </c>
      <c r="E75" s="135">
        <v>127.76119402985076</v>
      </c>
      <c r="F75" s="135">
        <v>88.511749347258487</v>
      </c>
      <c r="G75" s="135">
        <v>131.88854489164086</v>
      </c>
      <c r="H75" s="87">
        <f t="shared" si="3"/>
        <v>110.20014711944967</v>
      </c>
    </row>
    <row r="76" spans="1:12" ht="13.5">
      <c r="A76" s="127" t="s">
        <v>391</v>
      </c>
      <c r="B76" s="135">
        <v>72.277227722772281</v>
      </c>
      <c r="C76" s="135">
        <v>83.928571428571431</v>
      </c>
      <c r="D76" s="135">
        <v>73.602484472049696</v>
      </c>
      <c r="E76" s="135">
        <v>71.692307692307693</v>
      </c>
      <c r="F76" s="135">
        <v>79.503105590062106</v>
      </c>
      <c r="G76" s="135">
        <v>75.625</v>
      </c>
      <c r="H76" s="86">
        <f t="shared" si="3"/>
        <v>77.564052795031046</v>
      </c>
    </row>
    <row r="77" spans="1:12" ht="13.5">
      <c r="A77" s="127" t="s">
        <v>392</v>
      </c>
      <c r="B77" s="135">
        <v>55.775425678785084</v>
      </c>
      <c r="C77" s="135">
        <v>76.139147476727103</v>
      </c>
      <c r="D77" s="135">
        <v>70.787083753784046</v>
      </c>
      <c r="E77" s="135">
        <v>95.127008812856403</v>
      </c>
      <c r="F77" s="135">
        <v>75.130072840790845</v>
      </c>
      <c r="G77" s="135">
        <v>98.4416980118216</v>
      </c>
      <c r="H77" s="86">
        <f t="shared" si="3"/>
        <v>86.785885426306223</v>
      </c>
    </row>
    <row r="78" spans="1:12" ht="13.5">
      <c r="A78" s="127" t="s">
        <v>393</v>
      </c>
      <c r="B78" s="135">
        <v>52.181500872600353</v>
      </c>
      <c r="C78" s="135">
        <v>69.723018147086918</v>
      </c>
      <c r="D78" s="135">
        <v>67.444029850746261</v>
      </c>
      <c r="E78" s="135">
        <v>85.329341317365277</v>
      </c>
      <c r="F78" s="135">
        <v>73.113207547169807</v>
      </c>
      <c r="G78" s="135">
        <v>90.634441087613297</v>
      </c>
      <c r="H78" s="86">
        <f t="shared" si="3"/>
        <v>81.873824317391552</v>
      </c>
    </row>
    <row r="79" spans="1:12" ht="13.5">
      <c r="A79" s="127" t="s">
        <v>394</v>
      </c>
      <c r="B79" s="135">
        <v>86.255411255411246</v>
      </c>
      <c r="C79" s="135">
        <v>119.86455981941309</v>
      </c>
      <c r="D79" s="135">
        <v>100.49261083743843</v>
      </c>
      <c r="E79" s="135">
        <v>132.28247162673392</v>
      </c>
      <c r="F79" s="135">
        <v>101.1002444987775</v>
      </c>
      <c r="G79" s="135">
        <v>129.61586121437423</v>
      </c>
      <c r="H79" s="87">
        <f t="shared" si="3"/>
        <v>115.35805285657587</v>
      </c>
    </row>
    <row r="80" spans="1:12" ht="13.5">
      <c r="A80" s="127" t="s">
        <v>395</v>
      </c>
      <c r="B80" s="135">
        <v>75.31044558071585</v>
      </c>
      <c r="C80" s="135">
        <v>102.41758241758241</v>
      </c>
      <c r="D80" s="135">
        <v>84.85316846986089</v>
      </c>
      <c r="E80" s="135">
        <v>113.13131313131312</v>
      </c>
      <c r="F80" s="135">
        <v>90.255591054313101</v>
      </c>
      <c r="G80" s="135">
        <v>121.6612377850163</v>
      </c>
      <c r="H80" s="87">
        <f t="shared" si="3"/>
        <v>105.95841441966471</v>
      </c>
    </row>
    <row r="81" spans="1:11" ht="13.5">
      <c r="A81" s="127" t="s">
        <v>396</v>
      </c>
      <c r="B81" s="135">
        <v>82.631578947368425</v>
      </c>
      <c r="C81" s="135">
        <v>114.51612903225808</v>
      </c>
      <c r="D81" s="135">
        <v>98.857142857142861</v>
      </c>
      <c r="E81" s="135">
        <v>134.33734939759037</v>
      </c>
      <c r="F81" s="135">
        <v>104.14201183431953</v>
      </c>
      <c r="G81" s="135">
        <v>146.15384615384613</v>
      </c>
      <c r="H81" s="87">
        <f t="shared" si="3"/>
        <v>125.14792899408283</v>
      </c>
    </row>
    <row r="82" spans="1:11" ht="14.25" customHeight="1">
      <c r="A82" s="127" t="s">
        <v>397</v>
      </c>
      <c r="B82" s="135">
        <v>28.850488354620584</v>
      </c>
      <c r="C82" s="135">
        <v>38.522637013502781</v>
      </c>
      <c r="D82" s="135">
        <v>32.20338983050847</v>
      </c>
      <c r="E82" s="135">
        <v>37.110481586402265</v>
      </c>
      <c r="F82" s="135">
        <v>32.096219931271477</v>
      </c>
      <c r="G82" s="135">
        <v>38.521677327647474</v>
      </c>
      <c r="H82" s="86">
        <f t="shared" si="3"/>
        <v>35.308948629459479</v>
      </c>
      <c r="K82" s="80"/>
    </row>
    <row r="83" spans="1:11" ht="40.5">
      <c r="A83" s="122" t="s">
        <v>426</v>
      </c>
      <c r="B83" s="126"/>
      <c r="C83" s="126"/>
      <c r="D83" s="126"/>
      <c r="E83" s="126"/>
      <c r="F83" s="126"/>
      <c r="G83" s="136" t="s">
        <v>424</v>
      </c>
      <c r="H83" s="87">
        <f>SUM(H69:H82)/14</f>
        <v>89.413987563099013</v>
      </c>
    </row>
    <row r="84" spans="1:11" ht="13.5">
      <c r="A84" s="88"/>
      <c r="B84" s="89"/>
      <c r="C84" s="89"/>
      <c r="D84" s="89"/>
      <c r="E84" s="89"/>
      <c r="F84" s="89"/>
      <c r="G84" s="89"/>
      <c r="H84" s="86"/>
    </row>
    <row r="85" spans="1:11" ht="13.5">
      <c r="A85" s="227" t="s">
        <v>427</v>
      </c>
      <c r="B85" s="227"/>
      <c r="C85" s="227"/>
      <c r="D85" s="227"/>
      <c r="E85" s="227"/>
      <c r="F85" s="227"/>
      <c r="G85" s="227"/>
      <c r="H85" s="227"/>
    </row>
    <row r="86" spans="1:11" ht="15.75" customHeight="1" thickBot="1">
      <c r="A86" s="22"/>
      <c r="B86" s="22"/>
      <c r="C86" s="22"/>
      <c r="D86" s="22"/>
      <c r="E86" s="22"/>
      <c r="F86" s="22"/>
      <c r="G86" s="22"/>
      <c r="H86" s="22"/>
    </row>
    <row r="87" spans="1:11" ht="55.5" customHeight="1">
      <c r="A87" s="133" t="s">
        <v>413</v>
      </c>
      <c r="B87" s="231" t="s">
        <v>48</v>
      </c>
      <c r="C87" s="231"/>
      <c r="D87" s="129"/>
      <c r="E87" s="129"/>
      <c r="F87" s="129"/>
      <c r="G87" s="130"/>
      <c r="H87" s="22"/>
    </row>
    <row r="88" spans="1:11" ht="21" customHeight="1">
      <c r="A88" s="133" t="s">
        <v>414</v>
      </c>
      <c r="B88" s="133" t="s">
        <v>415</v>
      </c>
      <c r="C88" s="134"/>
      <c r="D88" s="128"/>
      <c r="E88" s="128"/>
      <c r="F88" s="128"/>
      <c r="G88" s="128"/>
      <c r="H88" s="22"/>
    </row>
    <row r="89" spans="1:11" ht="13.5">
      <c r="A89" s="131" t="s">
        <v>384</v>
      </c>
      <c r="B89" s="132">
        <v>1727</v>
      </c>
      <c r="C89" s="22"/>
      <c r="D89" s="38"/>
      <c r="E89" s="22"/>
      <c r="F89" s="22"/>
      <c r="G89" s="22"/>
      <c r="H89" s="22"/>
    </row>
    <row r="90" spans="1:11" ht="13.5">
      <c r="A90" s="90" t="s">
        <v>385</v>
      </c>
      <c r="B90" s="91">
        <v>1350</v>
      </c>
      <c r="C90" s="22"/>
      <c r="D90" s="22"/>
      <c r="E90" s="22"/>
      <c r="F90" s="22"/>
      <c r="G90" s="22"/>
      <c r="H90" s="22"/>
    </row>
    <row r="91" spans="1:11" ht="13.5">
      <c r="A91" s="90" t="s">
        <v>386</v>
      </c>
      <c r="B91" s="92">
        <v>436</v>
      </c>
      <c r="C91" s="22"/>
      <c r="D91" s="22"/>
      <c r="E91" s="22"/>
      <c r="F91" s="22"/>
      <c r="G91" s="22"/>
      <c r="H91" s="22"/>
    </row>
    <row r="92" spans="1:11" ht="13.5">
      <c r="A92" s="90" t="s">
        <v>387</v>
      </c>
      <c r="B92" s="92">
        <v>234</v>
      </c>
      <c r="C92" s="22"/>
      <c r="D92" s="22"/>
      <c r="E92" s="22"/>
      <c r="F92" s="22"/>
      <c r="G92" s="22"/>
      <c r="H92" s="22"/>
    </row>
    <row r="93" spans="1:11" ht="13.5">
      <c r="A93" s="90" t="s">
        <v>388</v>
      </c>
      <c r="B93" s="92">
        <v>144</v>
      </c>
      <c r="C93" s="22"/>
      <c r="D93" s="22"/>
      <c r="E93" s="22"/>
      <c r="F93" s="22"/>
      <c r="G93" s="22"/>
      <c r="H93" s="22"/>
    </row>
    <row r="94" spans="1:11" ht="13.5">
      <c r="A94" s="90" t="s">
        <v>389</v>
      </c>
      <c r="B94" s="92">
        <v>525</v>
      </c>
      <c r="C94" s="22"/>
      <c r="D94" s="22"/>
      <c r="E94" s="22"/>
      <c r="F94" s="22"/>
      <c r="G94" s="22"/>
      <c r="H94" s="22"/>
    </row>
    <row r="95" spans="1:11" ht="13.5">
      <c r="A95" s="90" t="s">
        <v>390</v>
      </c>
      <c r="B95" s="92">
        <v>337</v>
      </c>
      <c r="C95" s="22"/>
      <c r="D95" s="22"/>
      <c r="E95" s="22"/>
      <c r="F95" s="22"/>
      <c r="G95" s="22"/>
      <c r="H95" s="22"/>
    </row>
    <row r="96" spans="1:11" ht="13.5">
      <c r="A96" s="90" t="s">
        <v>391</v>
      </c>
      <c r="B96" s="92">
        <v>253</v>
      </c>
      <c r="C96" s="22"/>
      <c r="D96" s="22"/>
      <c r="E96" s="22"/>
      <c r="F96" s="22"/>
      <c r="G96" s="22"/>
      <c r="H96" s="22"/>
    </row>
    <row r="97" spans="1:8" ht="13.5">
      <c r="A97" s="90" t="s">
        <v>392</v>
      </c>
      <c r="B97" s="91">
        <v>1380</v>
      </c>
      <c r="C97" s="22"/>
      <c r="D97" s="22"/>
      <c r="E97" s="22"/>
      <c r="F97" s="22"/>
      <c r="G97" s="22"/>
      <c r="H97" s="22"/>
    </row>
    <row r="98" spans="1:8" ht="13.5">
      <c r="A98" s="90" t="s">
        <v>393</v>
      </c>
      <c r="B98" s="93">
        <v>1102</v>
      </c>
      <c r="C98" s="22"/>
      <c r="D98" s="22"/>
      <c r="E98" s="22"/>
      <c r="F98" s="22"/>
      <c r="G98" s="22"/>
      <c r="H98" s="22"/>
    </row>
    <row r="99" spans="1:8" ht="13.5">
      <c r="A99" s="90" t="s">
        <v>394</v>
      </c>
      <c r="B99" s="92">
        <v>642</v>
      </c>
      <c r="C99" s="22"/>
      <c r="D99" s="22"/>
      <c r="E99" s="22"/>
      <c r="F99" s="22"/>
      <c r="G99" s="22"/>
      <c r="H99" s="22"/>
    </row>
    <row r="100" spans="1:8" ht="13.5">
      <c r="A100" s="90" t="s">
        <v>395</v>
      </c>
      <c r="B100" s="93">
        <v>970</v>
      </c>
      <c r="C100" s="22"/>
      <c r="D100" s="22"/>
      <c r="E100" s="22"/>
      <c r="F100" s="22"/>
      <c r="G100" s="22"/>
      <c r="H100" s="22"/>
    </row>
    <row r="101" spans="1:8" ht="13.5">
      <c r="A101" s="90" t="s">
        <v>396</v>
      </c>
      <c r="B101" s="92">
        <v>105</v>
      </c>
      <c r="C101" s="22"/>
      <c r="D101" s="22"/>
      <c r="E101" s="22"/>
      <c r="F101" s="22"/>
      <c r="G101" s="22"/>
      <c r="H101" s="22"/>
    </row>
    <row r="102" spans="1:8" ht="13.5">
      <c r="A102" s="90" t="s">
        <v>397</v>
      </c>
      <c r="B102" s="92">
        <v>611</v>
      </c>
      <c r="C102" s="22"/>
      <c r="D102" s="22"/>
      <c r="E102" s="22"/>
      <c r="F102" s="22"/>
      <c r="G102" s="22"/>
      <c r="H102" s="22"/>
    </row>
    <row r="103" spans="1:8" ht="13.5">
      <c r="A103" s="94" t="s">
        <v>416</v>
      </c>
      <c r="B103" s="95">
        <v>9816</v>
      </c>
      <c r="C103" s="22"/>
      <c r="D103" s="22"/>
      <c r="E103" s="22"/>
      <c r="F103" s="22"/>
      <c r="G103" s="22"/>
      <c r="H103" s="22"/>
    </row>
    <row r="104" spans="1:8" ht="27">
      <c r="A104" s="96" t="s">
        <v>417</v>
      </c>
      <c r="B104" s="97">
        <f>SUM(B89:B102)/14</f>
        <v>701.14285714285711</v>
      </c>
      <c r="C104" s="24"/>
      <c r="D104" s="22"/>
      <c r="E104" s="22"/>
      <c r="F104" s="22"/>
      <c r="G104" s="22"/>
      <c r="H104" s="22"/>
    </row>
    <row r="105" spans="1:8" ht="13.5">
      <c r="A105" s="22"/>
      <c r="B105" s="22"/>
      <c r="C105" s="22"/>
      <c r="D105" s="22"/>
      <c r="E105" s="22"/>
      <c r="F105" s="22"/>
      <c r="G105" s="22"/>
      <c r="H105" s="22"/>
    </row>
    <row r="106" spans="1:8" ht="24.75" customHeight="1">
      <c r="A106" s="228" t="s">
        <v>428</v>
      </c>
      <c r="B106" s="229"/>
      <c r="C106" s="229"/>
      <c r="D106" s="229"/>
      <c r="E106" s="229"/>
      <c r="F106" s="229"/>
      <c r="G106" s="229"/>
      <c r="H106" s="22"/>
    </row>
  </sheetData>
  <mergeCells count="17">
    <mergeCell ref="A67:A68"/>
    <mergeCell ref="A85:H85"/>
    <mergeCell ref="A106:G106"/>
    <mergeCell ref="B66:C66"/>
    <mergeCell ref="D66:E66"/>
    <mergeCell ref="F66:G66"/>
    <mergeCell ref="B87:C87"/>
    <mergeCell ref="B44:G44"/>
    <mergeCell ref="A62:G62"/>
    <mergeCell ref="B64:G64"/>
    <mergeCell ref="B65:G65"/>
    <mergeCell ref="B4:G4"/>
    <mergeCell ref="B2:G2"/>
    <mergeCell ref="A22:G22"/>
    <mergeCell ref="B24:G24"/>
    <mergeCell ref="A42:G42"/>
    <mergeCell ref="B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801-315F-4ED2-944E-81FA3AB2917B}">
  <dimension ref="A3:A16"/>
  <sheetViews>
    <sheetView topLeftCell="A16" workbookViewId="0">
      <selection sqref="A1:XFD17"/>
    </sheetView>
  </sheetViews>
  <sheetFormatPr baseColWidth="10" defaultRowHeight="16.5"/>
  <cols>
    <col min="1" max="1" width="104" style="7" customWidth="1"/>
    <col min="2" max="16384" width="11" style="7"/>
  </cols>
  <sheetData>
    <row r="3" spans="1:1" s="20" customFormat="1" ht="28.5" customHeight="1">
      <c r="A3" s="19" t="s">
        <v>265</v>
      </c>
    </row>
    <row r="4" spans="1:1" ht="24.75" customHeight="1">
      <c r="A4" s="21" t="s">
        <v>266</v>
      </c>
    </row>
    <row r="5" spans="1:1" ht="32.25" customHeight="1">
      <c r="A5" s="21" t="s">
        <v>267</v>
      </c>
    </row>
    <row r="6" spans="1:1" ht="24.75" customHeight="1">
      <c r="A6" s="21" t="s">
        <v>268</v>
      </c>
    </row>
    <row r="7" spans="1:1" ht="24.75" customHeight="1">
      <c r="A7" s="21" t="s">
        <v>269</v>
      </c>
    </row>
    <row r="8" spans="1:1" ht="36.75" customHeight="1">
      <c r="A8" s="21" t="s">
        <v>270</v>
      </c>
    </row>
    <row r="9" spans="1:1" ht="24.75" customHeight="1">
      <c r="A9" s="21" t="s">
        <v>271</v>
      </c>
    </row>
    <row r="10" spans="1:1" ht="24.75" customHeight="1">
      <c r="A10" s="21" t="s">
        <v>272</v>
      </c>
    </row>
    <row r="11" spans="1:1" ht="24.75" customHeight="1">
      <c r="A11" s="21" t="s">
        <v>273</v>
      </c>
    </row>
    <row r="12" spans="1:1" ht="24.75" customHeight="1">
      <c r="A12" s="21" t="s">
        <v>274</v>
      </c>
    </row>
    <row r="13" spans="1:1" ht="24.75" customHeight="1">
      <c r="A13" s="21" t="s">
        <v>275</v>
      </c>
    </row>
    <row r="14" spans="1:1" ht="32.25" customHeight="1">
      <c r="A14" s="21" t="s">
        <v>276</v>
      </c>
    </row>
    <row r="15" spans="1:1" ht="24.75" customHeight="1">
      <c r="A15" s="21" t="s">
        <v>277</v>
      </c>
    </row>
    <row r="16" spans="1:1" ht="24.75" customHeight="1">
      <c r="A16" s="21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CE53-7E33-4310-B8ED-CC79D50EA363}">
  <sheetPr>
    <pageSetUpPr fitToPage="1"/>
  </sheetPr>
  <dimension ref="A1:G19"/>
  <sheetViews>
    <sheetView topLeftCell="A13" workbookViewId="0">
      <selection activeCell="I20" sqref="I20"/>
    </sheetView>
  </sheetViews>
  <sheetFormatPr baseColWidth="10" defaultRowHeight="15.75"/>
  <cols>
    <col min="1" max="6" width="11" style="68"/>
    <col min="7" max="7" width="20" style="68" customWidth="1"/>
    <col min="8" max="16384" width="11" style="68"/>
  </cols>
  <sheetData>
    <row r="1" spans="1:7" s="20" customFormat="1" ht="29.25" customHeight="1">
      <c r="A1" s="152" t="s">
        <v>311</v>
      </c>
      <c r="B1" s="152"/>
      <c r="C1" s="152"/>
      <c r="D1" s="152"/>
      <c r="E1" s="152"/>
      <c r="F1" s="152"/>
      <c r="G1" s="152"/>
    </row>
    <row r="2" spans="1:7" s="20" customFormat="1" ht="62.25" customHeight="1">
      <c r="A2" s="154" t="s">
        <v>321</v>
      </c>
      <c r="B2" s="154"/>
      <c r="C2" s="154"/>
      <c r="D2" s="154"/>
      <c r="E2" s="154"/>
      <c r="F2" s="154"/>
      <c r="G2" s="154"/>
    </row>
    <row r="3" spans="1:7" s="20" customFormat="1" ht="46.5" customHeight="1">
      <c r="A3" s="154" t="s">
        <v>322</v>
      </c>
      <c r="B3" s="154"/>
      <c r="C3" s="154"/>
      <c r="D3" s="154"/>
      <c r="E3" s="154"/>
      <c r="F3" s="154"/>
      <c r="G3" s="154"/>
    </row>
    <row r="4" spans="1:7" s="20" customFormat="1" ht="57" customHeight="1">
      <c r="A4" s="154" t="s">
        <v>323</v>
      </c>
      <c r="B4" s="154"/>
      <c r="C4" s="154"/>
      <c r="D4" s="154"/>
      <c r="E4" s="154"/>
      <c r="F4" s="154"/>
      <c r="G4" s="154"/>
    </row>
    <row r="5" spans="1:7" s="20" customFormat="1" ht="42.75" customHeight="1">
      <c r="A5" s="154" t="s">
        <v>324</v>
      </c>
      <c r="B5" s="154"/>
      <c r="C5" s="154"/>
      <c r="D5" s="154"/>
      <c r="E5" s="154"/>
      <c r="F5" s="154"/>
      <c r="G5" s="154"/>
    </row>
    <row r="6" spans="1:7" s="20" customFormat="1" ht="57" customHeight="1">
      <c r="A6" s="154" t="s">
        <v>325</v>
      </c>
      <c r="B6" s="154"/>
      <c r="C6" s="154"/>
      <c r="D6" s="154"/>
      <c r="E6" s="154"/>
      <c r="F6" s="154"/>
      <c r="G6" s="154"/>
    </row>
    <row r="7" spans="1:7" s="20" customFormat="1" ht="56.25" customHeight="1">
      <c r="A7" s="154" t="s">
        <v>326</v>
      </c>
      <c r="B7" s="154"/>
      <c r="C7" s="154"/>
      <c r="D7" s="154"/>
      <c r="E7" s="154"/>
      <c r="F7" s="154"/>
      <c r="G7" s="154"/>
    </row>
    <row r="8" spans="1:7" s="20" customFormat="1" ht="45.75" customHeight="1">
      <c r="A8" s="154" t="s">
        <v>327</v>
      </c>
      <c r="B8" s="154"/>
      <c r="C8" s="154"/>
      <c r="D8" s="154"/>
      <c r="E8" s="154"/>
      <c r="F8" s="154"/>
      <c r="G8" s="154"/>
    </row>
    <row r="9" spans="1:7" ht="46.5" customHeight="1">
      <c r="A9" s="155"/>
      <c r="B9" s="156"/>
      <c r="C9" s="156"/>
      <c r="D9" s="156"/>
      <c r="E9" s="156"/>
      <c r="F9" s="156"/>
      <c r="G9" s="157"/>
    </row>
    <row r="10" spans="1:7" ht="40.5" customHeight="1">
      <c r="A10" s="153" t="s">
        <v>312</v>
      </c>
      <c r="B10" s="153"/>
      <c r="C10" s="153"/>
      <c r="D10" s="153"/>
      <c r="E10" s="153"/>
      <c r="F10" s="153"/>
      <c r="G10" s="153"/>
    </row>
    <row r="11" spans="1:7" s="20" customFormat="1" ht="62.25" customHeight="1">
      <c r="A11" s="147" t="s">
        <v>314</v>
      </c>
      <c r="B11" s="147"/>
      <c r="C11" s="147"/>
      <c r="D11" s="147"/>
      <c r="E11" s="147"/>
      <c r="F11" s="147"/>
      <c r="G11" s="147"/>
    </row>
    <row r="12" spans="1:7" s="20" customFormat="1" ht="62.25" customHeight="1">
      <c r="A12" s="147" t="s">
        <v>315</v>
      </c>
      <c r="B12" s="147"/>
      <c r="C12" s="147"/>
      <c r="D12" s="147"/>
      <c r="E12" s="147"/>
      <c r="F12" s="147"/>
      <c r="G12" s="147"/>
    </row>
    <row r="13" spans="1:7" s="20" customFormat="1" ht="62.25" customHeight="1">
      <c r="A13" s="147" t="s">
        <v>316</v>
      </c>
      <c r="B13" s="147"/>
      <c r="C13" s="147"/>
      <c r="D13" s="147"/>
      <c r="E13" s="147"/>
      <c r="F13" s="147"/>
      <c r="G13" s="147"/>
    </row>
    <row r="14" spans="1:7" s="20" customFormat="1" ht="39.75" customHeight="1">
      <c r="A14" s="147" t="s">
        <v>317</v>
      </c>
      <c r="B14" s="147"/>
      <c r="C14" s="147"/>
      <c r="D14" s="147"/>
      <c r="E14" s="147"/>
      <c r="F14" s="147"/>
      <c r="G14" s="147"/>
    </row>
    <row r="15" spans="1:7" ht="33" customHeight="1">
      <c r="A15" s="150"/>
      <c r="B15" s="151"/>
      <c r="C15" s="151"/>
      <c r="D15" s="151"/>
      <c r="E15" s="151"/>
      <c r="F15" s="151"/>
      <c r="G15" s="151"/>
    </row>
    <row r="16" spans="1:7" ht="40.5" customHeight="1">
      <c r="A16" s="149" t="s">
        <v>313</v>
      </c>
      <c r="B16" s="149"/>
      <c r="C16" s="149"/>
      <c r="D16" s="149"/>
      <c r="E16" s="149"/>
      <c r="F16" s="149"/>
      <c r="G16" s="149"/>
    </row>
    <row r="17" spans="1:7" ht="57.75" customHeight="1">
      <c r="A17" s="148" t="s">
        <v>318</v>
      </c>
      <c r="B17" s="148"/>
      <c r="C17" s="148"/>
      <c r="D17" s="148"/>
      <c r="E17" s="148"/>
      <c r="F17" s="148"/>
      <c r="G17" s="148"/>
    </row>
    <row r="18" spans="1:7" ht="68.25" customHeight="1">
      <c r="A18" s="148" t="s">
        <v>319</v>
      </c>
      <c r="B18" s="148"/>
      <c r="C18" s="148"/>
      <c r="D18" s="148"/>
      <c r="E18" s="148"/>
      <c r="F18" s="148"/>
      <c r="G18" s="148"/>
    </row>
    <row r="19" spans="1:7" ht="73.5" customHeight="1">
      <c r="A19" s="148" t="s">
        <v>320</v>
      </c>
      <c r="B19" s="148"/>
      <c r="C19" s="148"/>
      <c r="D19" s="148"/>
      <c r="E19" s="148"/>
      <c r="F19" s="148"/>
      <c r="G19" s="148"/>
    </row>
  </sheetData>
  <mergeCells count="19">
    <mergeCell ref="A1:G1"/>
    <mergeCell ref="A10:G10"/>
    <mergeCell ref="A8:G8"/>
    <mergeCell ref="A9:G9"/>
    <mergeCell ref="A4:G4"/>
    <mergeCell ref="A7:G7"/>
    <mergeCell ref="A2:G2"/>
    <mergeCell ref="A5:G5"/>
    <mergeCell ref="A6:G6"/>
    <mergeCell ref="A3:G3"/>
    <mergeCell ref="A11:G11"/>
    <mergeCell ref="A19:G19"/>
    <mergeCell ref="A17:G17"/>
    <mergeCell ref="A18:G18"/>
    <mergeCell ref="A16:G16"/>
    <mergeCell ref="A15:G15"/>
    <mergeCell ref="A12:G12"/>
    <mergeCell ref="A13:G13"/>
    <mergeCell ref="A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3d7f-184b-4343-86a7-4751fdd7ced2">
      <Terms xmlns="http://schemas.microsoft.com/office/infopath/2007/PartnerControls"/>
    </lcf76f155ced4ddcb4097134ff3c332f>
    <TaxCatchAll xmlns="492b47bb-8c1e-49f4-920d-4b0634bac3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4C98332E20A41BA6FA9DBB4DC0774" ma:contentTypeVersion="19" ma:contentTypeDescription="Create a new document." ma:contentTypeScope="" ma:versionID="4e59b9d13cda3504e50e5ac0be2efe09">
  <xsd:schema xmlns:xsd="http://www.w3.org/2001/XMLSchema" xmlns:xs="http://www.w3.org/2001/XMLSchema" xmlns:p="http://schemas.microsoft.com/office/2006/metadata/properties" xmlns:ns2="62dc3d7f-184b-4343-86a7-4751fdd7ced2" xmlns:ns3="492b47bb-8c1e-49f4-920d-4b0634bac3a4" targetNamespace="http://schemas.microsoft.com/office/2006/metadata/properties" ma:root="true" ma:fieldsID="07f0434b4b2abaca180c76d76e3a125e" ns2:_="" ns3:_="">
    <xsd:import namespace="62dc3d7f-184b-4343-86a7-4751fdd7ced2"/>
    <xsd:import namespace="492b47bb-8c1e-49f4-920d-4b0634bac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3d7f-184b-4343-86a7-4751fdd7c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cf74d6-3019-4a00-b45d-beaf759e2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47bb-8c1e-49f4-920d-4b0634bac3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c94b86-8f56-4619-8f2a-a6bd22e90f94}" ma:internalName="TaxCatchAll" ma:showField="CatchAllData" ma:web="492b47bb-8c1e-49f4-920d-4b0634bac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0747D-E138-4AC5-89C5-5E06BC6252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69B3F-D59C-46F1-B0FC-75A7569DFE91}">
  <ds:schemaRefs>
    <ds:schemaRef ds:uri="http://schemas.microsoft.com/office/2006/metadata/properties"/>
    <ds:schemaRef ds:uri="http://schemas.microsoft.com/office/infopath/2007/PartnerControls"/>
    <ds:schemaRef ds:uri="62dc3d7f-184b-4343-86a7-4751fdd7ced2"/>
    <ds:schemaRef ds:uri="492b47bb-8c1e-49f4-920d-4b0634bac3a4"/>
  </ds:schemaRefs>
</ds:datastoreItem>
</file>

<file path=customXml/itemProps3.xml><?xml version="1.0" encoding="utf-8"?>
<ds:datastoreItem xmlns:ds="http://schemas.openxmlformats.org/officeDocument/2006/customXml" ds:itemID="{B070085E-37E8-47F4-BDC2-F61A37177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3d7f-184b-4343-86a7-4751fdd7ced2"/>
    <ds:schemaRef ds:uri="492b47bb-8c1e-49f4-920d-4b0634bac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TIPOLOGÍAS Operaciones LÍNEA 2</vt:lpstr>
      <vt:lpstr>CRITERIOS LÍNEA 2</vt:lpstr>
      <vt:lpstr>AT.3_Población_ZRL</vt:lpstr>
      <vt:lpstr>RD. RETO DEMOGRÁFICO</vt:lpstr>
      <vt:lpstr>CO.1_Necesidades_Priorizadas</vt:lpstr>
      <vt:lpstr>IN.1_Innovacion</vt:lpstr>
      <vt:lpstr>IN.1_Innovacion!Área_de_impresión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Gamiz</dc:creator>
  <cp:lastModifiedBy>Encarni Gordo [Info PROMOVEGA]</cp:lastModifiedBy>
  <cp:lastPrinted>2026-02-06T13:15:36Z</cp:lastPrinted>
  <dcterms:created xsi:type="dcterms:W3CDTF">2024-07-22T12:25:05Z</dcterms:created>
  <dcterms:modified xsi:type="dcterms:W3CDTF">2026-03-19T12:20:04Z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0x0101004D94C98332E20A41BA6FA9DBB4DC0774</vt:lpwstr>
  </property>
  <property fmtid="{D5CDD505-2E9C-101B-9397-08002B2CF9AE}" pid="3" name="MediaServiceImageTags">
    <vt:lpwstr/>
  </property>
</Properties>
</file>