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omovega.sharepoint.com/sites/Promovega/Shared Documents/INTERVENCION-7119.2/CRITERIOS 2023-2027/WEB/"/>
    </mc:Choice>
  </mc:AlternateContent>
  <xr:revisionPtr revIDLastSave="395" documentId="8_{AB9D2853-B308-4A97-8B13-17B24CA8D935}" xr6:coauthVersionLast="47" xr6:coauthVersionMax="47" xr10:uidLastSave="{EBB7805F-21C1-42FD-B126-992978821541}"/>
  <bookViews>
    <workbookView xWindow="-120" yWindow="-120" windowWidth="29040" windowHeight="15720" tabRatio="689" activeTab="1" xr2:uid="{B81D3294-8310-44E3-8F61-CF3C898313F3}"/>
  </bookViews>
  <sheets>
    <sheet name="TIPOLOGÍAS Operaciones LÍNEA 2" sheetId="13" r:id="rId1"/>
    <sheet name="CRITERIOS LÍNEA 2" sheetId="3" r:id="rId2"/>
    <sheet name="AT.3_Población_ZRL" sheetId="10" r:id="rId3"/>
    <sheet name="RD. RETO DEMOGRÁFICO" sheetId="14" r:id="rId4"/>
    <sheet name="CO.1_Necesidades_Priorizadas" sheetId="9" r:id="rId5"/>
    <sheet name="IN.1_Innovacion" sheetId="7" r:id="rId6"/>
  </sheets>
  <definedNames>
    <definedName name="_xlnm.Print_Area" localSheetId="5">IN.1_Innovacion!$A$1:$G$19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5" i="3" l="1"/>
  <c r="N134" i="3"/>
  <c r="N132" i="3"/>
  <c r="N128" i="3"/>
  <c r="N124" i="3"/>
  <c r="N123" i="3"/>
  <c r="N119" i="3"/>
  <c r="N110" i="3"/>
  <c r="N109" i="3"/>
  <c r="N105" i="3"/>
  <c r="N102" i="3"/>
  <c r="N101" i="3"/>
  <c r="N99" i="3"/>
  <c r="N95" i="3"/>
  <c r="N89" i="3"/>
  <c r="N88" i="3"/>
  <c r="N84" i="3"/>
  <c r="N79" i="3"/>
  <c r="M111" i="3"/>
  <c r="M63" i="3"/>
  <c r="N63" i="3"/>
  <c r="N51" i="3"/>
  <c r="N50" i="3"/>
  <c r="N45" i="3"/>
  <c r="M10" i="3"/>
  <c r="M11" i="3"/>
  <c r="M12" i="3"/>
  <c r="M13" i="3"/>
  <c r="M15" i="3"/>
  <c r="M16" i="3"/>
  <c r="M19" i="3"/>
  <c r="M20" i="3"/>
  <c r="M21" i="3"/>
  <c r="M22" i="3"/>
  <c r="M23" i="3"/>
  <c r="M24" i="3"/>
  <c r="M25" i="3"/>
  <c r="M26" i="3"/>
  <c r="M27" i="3"/>
  <c r="M28" i="3"/>
  <c r="M30" i="3"/>
  <c r="M31" i="3"/>
  <c r="M32" i="3"/>
  <c r="M34" i="3"/>
  <c r="M36" i="3"/>
  <c r="M37" i="3"/>
  <c r="M39" i="3"/>
  <c r="M40" i="3"/>
  <c r="M41" i="3"/>
  <c r="M42" i="3"/>
  <c r="M44" i="3"/>
  <c r="M46" i="3"/>
  <c r="M47" i="3"/>
  <c r="M48" i="3"/>
  <c r="M49" i="3"/>
  <c r="M52" i="3"/>
  <c r="M53" i="3"/>
  <c r="M54" i="3"/>
  <c r="M55" i="3"/>
  <c r="M56" i="3"/>
  <c r="M57" i="3"/>
  <c r="M58" i="3"/>
  <c r="M59" i="3"/>
  <c r="M60" i="3"/>
  <c r="M61" i="3"/>
  <c r="M62" i="3"/>
  <c r="M64" i="3"/>
  <c r="M65" i="3"/>
  <c r="M66" i="3"/>
  <c r="M67" i="3"/>
  <c r="M68" i="3"/>
  <c r="M69" i="3"/>
  <c r="M70" i="3"/>
  <c r="M71" i="3"/>
  <c r="M72" i="3"/>
  <c r="M73" i="3"/>
  <c r="M74" i="3"/>
  <c r="M75" i="3"/>
  <c r="M76" i="3"/>
  <c r="M77" i="3"/>
  <c r="M78" i="3"/>
  <c r="M79" i="3"/>
  <c r="M80" i="3"/>
  <c r="M81" i="3"/>
  <c r="M82" i="3"/>
  <c r="M83" i="3"/>
  <c r="M84" i="3"/>
  <c r="M85" i="3"/>
  <c r="M86" i="3"/>
  <c r="M87" i="3"/>
  <c r="M89" i="3"/>
  <c r="M90" i="3"/>
  <c r="M91" i="3"/>
  <c r="M92" i="3"/>
  <c r="M93" i="3"/>
  <c r="M94" i="3"/>
  <c r="M96" i="3"/>
  <c r="M97" i="3"/>
  <c r="M98" i="3"/>
  <c r="M99" i="3"/>
  <c r="M100" i="3"/>
  <c r="M101" i="3"/>
  <c r="M103" i="3"/>
  <c r="M104" i="3"/>
  <c r="M106" i="3"/>
  <c r="M107" i="3"/>
  <c r="M108" i="3"/>
  <c r="M109" i="3"/>
  <c r="M112" i="3"/>
  <c r="M113" i="3"/>
  <c r="M114" i="3"/>
  <c r="M115" i="3"/>
  <c r="M116" i="3"/>
  <c r="M117" i="3"/>
  <c r="M119" i="3"/>
  <c r="M120" i="3"/>
  <c r="M121" i="3"/>
  <c r="M122" i="3"/>
  <c r="M125" i="3"/>
  <c r="M126" i="3"/>
  <c r="M127" i="3"/>
  <c r="M129" i="3"/>
  <c r="M130" i="3"/>
  <c r="M131" i="3"/>
  <c r="M132" i="3"/>
  <c r="M133" i="3"/>
  <c r="M134" i="3"/>
  <c r="M135" i="3"/>
  <c r="M136" i="3"/>
  <c r="M137" i="3"/>
  <c r="M138" i="3"/>
  <c r="J135" i="3"/>
  <c r="J134" i="3"/>
  <c r="J132" i="3"/>
  <c r="J128" i="3"/>
  <c r="M128" i="3" s="1"/>
  <c r="J124" i="3"/>
  <c r="M124" i="3" s="1"/>
  <c r="J123" i="3"/>
  <c r="M123" i="3" s="1"/>
  <c r="J119" i="3"/>
  <c r="J118" i="3"/>
  <c r="M118" i="3" s="1"/>
  <c r="J110" i="3"/>
  <c r="M110" i="3" s="1"/>
  <c r="J109" i="3"/>
  <c r="J105" i="3"/>
  <c r="M105" i="3" s="1"/>
  <c r="J102" i="3"/>
  <c r="M102" i="3" s="1"/>
  <c r="J101" i="3"/>
  <c r="J99" i="3"/>
  <c r="J95" i="3"/>
  <c r="M95" i="3" s="1"/>
  <c r="J88" i="3"/>
  <c r="M88" i="3" s="1"/>
  <c r="J89" i="3"/>
  <c r="J51" i="3"/>
  <c r="M51" i="3" s="1"/>
  <c r="J50" i="3"/>
  <c r="M50" i="3" s="1"/>
  <c r="J45" i="3"/>
  <c r="M45" i="3" s="1"/>
  <c r="J43" i="3"/>
  <c r="M43" i="3" s="1"/>
  <c r="J8" i="3"/>
  <c r="M8" i="3" s="1"/>
  <c r="J17" i="3"/>
  <c r="M17" i="3" s="1"/>
  <c r="J28" i="3"/>
  <c r="J22" i="3"/>
  <c r="J38" i="3"/>
  <c r="M38" i="3" s="1"/>
  <c r="J37" i="3"/>
  <c r="J35" i="3"/>
  <c r="M35" i="3" s="1"/>
  <c r="J33" i="3"/>
  <c r="M33" i="3" s="1"/>
  <c r="J29" i="3"/>
  <c r="M29" i="3" s="1"/>
  <c r="J23" i="3"/>
  <c r="J18" i="3"/>
  <c r="M18" i="3" s="1"/>
  <c r="J14" i="3"/>
  <c r="M14" i="3" s="1"/>
  <c r="J12" i="3"/>
  <c r="J9" i="3"/>
  <c r="M9" i="3" s="1"/>
  <c r="K135" i="3"/>
  <c r="K134" i="3"/>
  <c r="K132" i="3"/>
  <c r="K128" i="3"/>
  <c r="K124" i="3"/>
  <c r="K123" i="3"/>
  <c r="K119" i="3"/>
  <c r="K110" i="3"/>
  <c r="K109" i="3"/>
  <c r="K105" i="3"/>
  <c r="K102" i="3"/>
  <c r="K101" i="3"/>
  <c r="K99" i="3"/>
  <c r="K95" i="3"/>
  <c r="K89" i="3"/>
  <c r="K88" i="3"/>
  <c r="K79" i="3"/>
  <c r="K84" i="3"/>
  <c r="K63" i="3"/>
  <c r="K51" i="3"/>
  <c r="K50" i="3"/>
  <c r="K45" i="3"/>
  <c r="K35" i="3"/>
  <c r="N35" i="3" s="1"/>
  <c r="K33" i="3"/>
  <c r="N33" i="3" s="1"/>
  <c r="K29" i="3"/>
  <c r="N29" i="3" s="1"/>
  <c r="K23" i="3"/>
  <c r="N23" i="3" s="1"/>
  <c r="K18" i="3"/>
  <c r="N18" i="3" s="1"/>
  <c r="K14" i="3"/>
  <c r="N14" i="3" s="1"/>
  <c r="K9" i="3"/>
  <c r="N9" i="3" s="1"/>
  <c r="B104" i="14"/>
  <c r="H82" i="14"/>
  <c r="H81" i="14"/>
  <c r="H80" i="14"/>
  <c r="H79" i="14"/>
  <c r="H78" i="14"/>
  <c r="H77" i="14"/>
  <c r="H76" i="14"/>
  <c r="H75" i="14"/>
  <c r="H74" i="14"/>
  <c r="H73" i="14"/>
  <c r="H72" i="14"/>
  <c r="H71" i="14"/>
  <c r="H70" i="14"/>
  <c r="H69" i="14"/>
  <c r="G60" i="14"/>
  <c r="G59" i="14"/>
  <c r="G58" i="14"/>
  <c r="G57" i="14"/>
  <c r="G56" i="14"/>
  <c r="G55" i="14"/>
  <c r="G54" i="14"/>
  <c r="G53" i="14"/>
  <c r="G52" i="14"/>
  <c r="G51" i="14"/>
  <c r="G50" i="14"/>
  <c r="G49" i="14"/>
  <c r="G48" i="14"/>
  <c r="G47" i="14"/>
  <c r="G40" i="14"/>
  <c r="G39" i="14"/>
  <c r="G38" i="14"/>
  <c r="G37" i="14"/>
  <c r="G36" i="14"/>
  <c r="G35" i="14"/>
  <c r="G34" i="14"/>
  <c r="G33" i="14"/>
  <c r="G32" i="14"/>
  <c r="G31" i="14"/>
  <c r="G30" i="14"/>
  <c r="G29" i="14"/>
  <c r="G28" i="14"/>
  <c r="G27" i="14"/>
  <c r="G20" i="14"/>
  <c r="G19" i="14"/>
  <c r="G18" i="14"/>
  <c r="G17" i="14"/>
  <c r="G16" i="14"/>
  <c r="G15" i="14"/>
  <c r="G14" i="14"/>
  <c r="G13" i="14"/>
  <c r="G12" i="14"/>
  <c r="G11" i="14"/>
  <c r="G10" i="14"/>
  <c r="G9" i="14"/>
  <c r="G8" i="14"/>
  <c r="G7" i="14"/>
  <c r="G135" i="3"/>
  <c r="G132" i="3"/>
  <c r="G128" i="3"/>
  <c r="G124" i="3"/>
  <c r="G119" i="3"/>
  <c r="G110" i="3"/>
  <c r="G105" i="3"/>
  <c r="G102" i="3"/>
  <c r="G99" i="3"/>
  <c r="G95" i="3"/>
  <c r="G89" i="3"/>
  <c r="G84" i="3"/>
  <c r="G79" i="3"/>
  <c r="G63" i="3"/>
  <c r="G51" i="3"/>
  <c r="F140" i="3"/>
  <c r="G45" i="3"/>
  <c r="G43" i="3"/>
  <c r="G38" i="3"/>
  <c r="G35" i="3"/>
  <c r="G33" i="3"/>
  <c r="G29" i="3"/>
  <c r="G23" i="3"/>
  <c r="G18" i="3"/>
  <c r="G14" i="3"/>
  <c r="G12" i="3"/>
  <c r="G9" i="3"/>
  <c r="G140" i="3" l="1"/>
  <c r="H83" i="14"/>
  <c r="B18" i="10"/>
  <c r="B17" i="10"/>
</calcChain>
</file>

<file path=xl/sharedStrings.xml><?xml version="1.0" encoding="utf-8"?>
<sst xmlns="http://schemas.openxmlformats.org/spreadsheetml/2006/main" count="932" uniqueCount="452">
  <si>
    <t>Código</t>
  </si>
  <si>
    <t>Excluyente</t>
  </si>
  <si>
    <t>AT.3</t>
  </si>
  <si>
    <t>Población del núcleo donde se ejecutará la operación</t>
  </si>
  <si>
    <t>AT.3.1</t>
  </si>
  <si>
    <t xml:space="preserve"> AT.3.2</t>
  </si>
  <si>
    <t>El núcleo de población cuenta con un número de habitantes censados menor a la cifra resultante de la mediana de población de los municipios de Andalucía (2497 habitantes) , según datos del INE (2023).</t>
  </si>
  <si>
    <t>Acumulable</t>
  </si>
  <si>
    <t>AT.7</t>
  </si>
  <si>
    <t>Producción local de calidad artesanal</t>
  </si>
  <si>
    <t>AT.7.1</t>
  </si>
  <si>
    <t>La operación implica un apoyo para productos locales identificados expresamente en la EDL o que se encuentren amparados en algún sistema de calidad (Certificación de calidad, IGP…)</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</si>
  <si>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</si>
  <si>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</si>
  <si>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</si>
  <si>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</si>
  <si>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</si>
  <si>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</si>
  <si>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CO.1</t>
  </si>
  <si>
    <t>CO.1.1</t>
  </si>
  <si>
    <t>CO.1.2</t>
  </si>
  <si>
    <t>La operación atiende a 2 necesidades priorizadas detectadas en EDLL</t>
  </si>
  <si>
    <t>CO.1.3</t>
  </si>
  <si>
    <t>FE.2</t>
  </si>
  <si>
    <t>Ámbitos peculiares de actuación atendiendo a aspectos del territorio de la ZRL reflejados en la EDL</t>
  </si>
  <si>
    <t>FE.2.2</t>
  </si>
  <si>
    <t>Acciones dirigidas a la protección y conservación de las diversas artesanías de la ZRL</t>
  </si>
  <si>
    <t>FE.2.6</t>
  </si>
  <si>
    <t>Acciones dirigidas a la protección y conservación de la gastronomía típica local</t>
  </si>
  <si>
    <t>FE.2.9</t>
  </si>
  <si>
    <t>Acciones dirigidas a la protección y conservación de las técnicas constructivas tradicionales</t>
  </si>
  <si>
    <t>FE 2.12</t>
  </si>
  <si>
    <t>Acciones dirigidas la creación y/o consolidación de distintivos de calidad: DOP, IGP, Especialidad Tradicional Garantizada (ETG), marcas de calidad territorial, otras marcas colectivas o distintivos asimilables.</t>
  </si>
  <si>
    <t>RD.2</t>
  </si>
  <si>
    <t>Evolución de los índices de población</t>
  </si>
  <si>
    <t>RD.2.1</t>
  </si>
  <si>
    <t>Municipios con pérdida de más del 15% de población censada en el último marco 2014-2022</t>
  </si>
  <si>
    <t>RD.2.2</t>
  </si>
  <si>
    <t>Municipios con pérdida de más del 10% de población censada en el último marco 2014-2022</t>
  </si>
  <si>
    <t>RD.2.3</t>
  </si>
  <si>
    <t>Municipios con pérdida de más del 5% de población censada en el último marco 2014-2022</t>
  </si>
  <si>
    <t>RD.4</t>
  </si>
  <si>
    <t>Índice de envejecimiento</t>
  </si>
  <si>
    <t>RD.4.1</t>
  </si>
  <si>
    <t>El porcentaje que representa a las personas mayores de 64 años sobre la población menor de 16 años es superior a la media de ese índice calculado para toda la ZRL</t>
  </si>
  <si>
    <t>RD.5</t>
  </si>
  <si>
    <t>Contribución al equilibrio territorial y a la actividad económica</t>
  </si>
  <si>
    <t>RD.5.1</t>
  </si>
  <si>
    <t>La operación implica el apoyo a municipios con un n.º de empresas menor a la media de la ZRL</t>
  </si>
  <si>
    <t>CC.1</t>
  </si>
  <si>
    <t>Mejora de eficiencia energética y reducción consumo</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</si>
  <si>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</si>
  <si>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</si>
  <si>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</si>
  <si>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</si>
  <si>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</si>
  <si>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</si>
  <si>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</si>
  <si>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</si>
  <si>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</si>
  <si>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</si>
  <si>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</si>
  <si>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</si>
  <si>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CC.3</t>
  </si>
  <si>
    <t>Reutilización, reciclado o reducción de residuos</t>
  </si>
  <si>
    <t>CC.3.1</t>
  </si>
  <si>
    <t>Implantación de sistemas o procesos que supongan reutilización, reciclado o reducción de residuos</t>
  </si>
  <si>
    <t>CC.3.2</t>
  </si>
  <si>
    <t>Sustitución de materiales o procesos contaminantes por otros más sostenibles</t>
  </si>
  <si>
    <t>CC.3.3</t>
  </si>
  <si>
    <t>Promoción de procesos de biocompostaje</t>
  </si>
  <si>
    <t>CC.3.4</t>
  </si>
  <si>
    <t>Aplicación de procesos de economía circular, incluyendo la promoción de la venta de productos a granel</t>
  </si>
  <si>
    <t>PE.1</t>
  </si>
  <si>
    <t>Creación de empleo por cuenta propia asociado a una operación</t>
  </si>
  <si>
    <t>PE.1.1</t>
  </si>
  <si>
    <t>Creación de un puesto de trabajo por cuenta propia</t>
  </si>
  <si>
    <t>PE.1.1.1</t>
  </si>
  <si>
    <t xml:space="preserve"> Excluyente</t>
  </si>
  <si>
    <t>PE.1.1.2</t>
  </si>
  <si>
    <t>PE.1.2</t>
  </si>
  <si>
    <t>PE.1.2.1</t>
  </si>
  <si>
    <t>↑Excluyente</t>
  </si>
  <si>
    <t>PE.1.3</t>
  </si>
  <si>
    <t>Creación de un puesto de trabajo por cuenta propia para jóvenes &lt; 35 años</t>
  </si>
  <si>
    <t>PE.1.3.1.</t>
  </si>
  <si>
    <t>PE.1.4</t>
  </si>
  <si>
    <t>Creación de un puesto de trabajo por cuenta propia para personas con diversidad funcional o en riesgo de exclusión social</t>
  </si>
  <si>
    <t xml:space="preserve"> Acumulable</t>
  </si>
  <si>
    <t>PE.1.4.1</t>
  </si>
  <si>
    <t>Creación de un puesto de trabajo por cuenta propia para personas con diversidad funcional o en riesgo de exclusión social demandantes de empleo</t>
  </si>
  <si>
    <t>P.E. 1.5</t>
  </si>
  <si>
    <t>P.E. 1.6</t>
  </si>
  <si>
    <t>PE.2</t>
  </si>
  <si>
    <t>Creación de empleo por cuenta ajena asociado a una operación</t>
  </si>
  <si>
    <t>PE 2.1</t>
  </si>
  <si>
    <t>Creación de un puesto de trabajo por cuenta ajena, duración mínima 1 año. / 1 UTA</t>
  </si>
  <si>
    <t>PE 2.2</t>
  </si>
  <si>
    <t>PE 2.3</t>
  </si>
  <si>
    <t>PE 2.4</t>
  </si>
  <si>
    <t>PE 2.5</t>
  </si>
  <si>
    <t>Creación de un puesto de trabajo por cuenta ajena, duración mínima 1 año / 1 UTA, ocupado por mujeres demandantes de empleo.  Graduable según sea jornada parcial, completa o programa- operación completo</t>
  </si>
  <si>
    <t>↑ Acumulable</t>
  </si>
  <si>
    <t>PE 2.6</t>
  </si>
  <si>
    <t>PE 2.7</t>
  </si>
  <si>
    <t>PE 2.8</t>
  </si>
  <si>
    <t>PE 2.9</t>
  </si>
  <si>
    <t>PE 2.10</t>
  </si>
  <si>
    <t>PE 2.11</t>
  </si>
  <si>
    <t>PE 2.12</t>
  </si>
  <si>
    <t>PE 2.13</t>
  </si>
  <si>
    <t>PE 2.14</t>
  </si>
  <si>
    <t>PE 2.15</t>
  </si>
  <si>
    <t>PE.3</t>
  </si>
  <si>
    <t xml:space="preserve"> Mejora o consolidación de empleo previamente existente</t>
  </si>
  <si>
    <t>PE 3.1</t>
  </si>
  <si>
    <t>Mejora o consolidación de empleo previamente existente, siempre que suponga cambio de jornada parcial a completa, de fijo discontinuo a indefinido o mejora de categoría profesional.</t>
  </si>
  <si>
    <t>PE 3.2</t>
  </si>
  <si>
    <t>Mejora o consolidación de empleo previamente existente para mujeres trabajadoras, siempre que suponga cambio de jornada parcial a completa, de fijo discontinuo a indefinido o mejora de categoría profesional.</t>
  </si>
  <si>
    <t>PE 3.3</t>
  </si>
  <si>
    <t>Mejora o consolidación de empleo previamente existente para población trabajadora &lt; 35 años, siempre que suponga cambio de jornada parcial a completa, de fijo discontinuo a indefinido o mejora de categoría profesional.</t>
  </si>
  <si>
    <t>PE 3.4</t>
  </si>
  <si>
    <t>Mejora o consolidación de empleo previamente existente para personas con capacidades diversas o en riesgo de exclusión social, siempre que suponga  cambio de jornada parcial a completa, de fijo discontinuo a indefinido o mejora de categoría profesional.</t>
  </si>
  <si>
    <t>PE.4</t>
  </si>
  <si>
    <t>Eficacia subvención</t>
  </si>
  <si>
    <t>PE.4.1</t>
  </si>
  <si>
    <t>Ratio ayuda concedida por cada puesto de trabajo de calidad creado &lt; 20.000 €</t>
  </si>
  <si>
    <t>PE.4.2</t>
  </si>
  <si>
    <t>Ratio ayuda concedida por cada puesto de trabajo de calidad creado &lt; 60.000 €</t>
  </si>
  <si>
    <t>PE.4.3</t>
  </si>
  <si>
    <t>Ratio ayuda concedida por cada puesto de trabajo de calidad creado &lt; 100.000 €</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</si>
  <si>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</si>
  <si>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</si>
  <si>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</si>
  <si>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</si>
  <si>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</si>
  <si>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</si>
  <si>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</si>
  <si>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</si>
  <si>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</si>
  <si>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1.6</t>
  </si>
  <si>
    <t>Empresas de mujeres o dirigidas por mujeres en sectores “masculinizados”</t>
  </si>
  <si>
    <t>IG 1.7</t>
  </si>
  <si>
    <t>Empresa coparticipada al 50% por una mujer en sectores ”masculinizados”</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</si>
  <si>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</si>
  <si>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</si>
  <si>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</si>
  <si>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</si>
  <si>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</si>
  <si>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</si>
  <si>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La entidad cuenta con medidas de igualdad de especial relevancia en el ámbito laboral</t>
  </si>
  <si>
    <t>IG.12</t>
  </si>
  <si>
    <t>Mujeres jóvenes</t>
  </si>
  <si>
    <t>IG.12.1</t>
  </si>
  <si>
    <t>Operaciones o proyectos que impliquen retorno de mujeres recién graduadas (máximo 12 meses desde finalización formación de grado medio o superior tanto reglada como no reglada) al medio rural y su incorporación al mundo laboral (por cuenta ajena o propia) en el ámbito geográfico de la ZRL</t>
  </si>
  <si>
    <t>DRI.2</t>
  </si>
  <si>
    <t>Condicionalidad social</t>
  </si>
  <si>
    <t>DRI.2.1</t>
  </si>
  <si>
    <t>La operación se lleva a cabo por una entidad con certificado de buenas prácticas sociales, o que lo obtendrá gracias a la operación.</t>
  </si>
  <si>
    <t>DRI.2.2</t>
  </si>
  <si>
    <t>La operación favorece la instalación en el territorio de empresas de inserción social inscritas en el Registro competente</t>
  </si>
  <si>
    <t>DRI.3</t>
  </si>
  <si>
    <t>Características adaptativas de las estructuras</t>
  </si>
  <si>
    <t>DRI.3.1</t>
  </si>
  <si>
    <t>Las instalaciones y los procesos de la entidad solicitante están adaptados a las posibles limitaciones de la población con discapacidad, o lo estarán gracias a la operación, siempre que supere o mejore los requisitos mínimos establecidos en la normativa sectorial vigente</t>
  </si>
  <si>
    <t>DRI.3.2</t>
  </si>
  <si>
    <t>El personal de la entidad solicitante cuenta con formación en materia de atención a colectivos vulnerables de población en riesgo de exclusión social o lo tendrá gracias a la operación</t>
  </si>
  <si>
    <t>DRI.3.3</t>
  </si>
  <si>
    <t>La operación responde a una o más necesidades especificas en materia de atención a población en riesgo de exclusión social identificadas en la EDL.</t>
  </si>
  <si>
    <t>JR.1</t>
  </si>
  <si>
    <t>Contribución a la promoción de condiciones para la igualdad de oportunidades de la juventud rural (menores de 35 años)</t>
  </si>
  <si>
    <t>JR.1.1</t>
  </si>
  <si>
    <t xml:space="preserve">La operación esta promovida por:  población joven emprendedora </t>
  </si>
  <si>
    <t>JR 1.2</t>
  </si>
  <si>
    <t>La operación  está promovida por : población joven emprendedora demandante de empleo</t>
  </si>
  <si>
    <t>JR.1.3</t>
  </si>
  <si>
    <t>Personas jurídicas y comunidades de bienes con porcentaje de participación al menos de 51% de jóvenes</t>
  </si>
  <si>
    <t>JR.1.4</t>
  </si>
  <si>
    <t>Empresa coparticipada al 50% por una persona joven.</t>
  </si>
  <si>
    <t>JR.1.5</t>
  </si>
  <si>
    <t>Personas jurídicas con mayoría de jóvenes en órgano de dirección</t>
  </si>
  <si>
    <t>JR.1.6</t>
  </si>
  <si>
    <t>Cooperativas con al menos un 51% de socios jóvenes</t>
  </si>
  <si>
    <t>JR.1.7</t>
  </si>
  <si>
    <t>Asociaciones juveniles</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</si>
  <si>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</si>
  <si>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</si>
  <si>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</si>
  <si>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</si>
  <si>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</si>
  <si>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</si>
  <si>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</si>
  <si>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</si>
  <si>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PS.1</t>
  </si>
  <si>
    <t>Tipología de la cooperación de la persona física o jurídica promotora</t>
  </si>
  <si>
    <t>PS.1.1</t>
  </si>
  <si>
    <t xml:space="preserve">Integración en estructuras o entidades cooperativas de primer o segundo grado </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</si>
  <si>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</si>
  <si>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</si>
  <si>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</si>
  <si>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</si>
  <si>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</si>
  <si>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</si>
  <si>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</si>
  <si>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</si>
  <si>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</si>
  <si>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</si>
  <si>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</si>
  <si>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</si>
  <si>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PS.3</t>
  </si>
  <si>
    <t>Beneficiarios finales en otros programas anteriores (PRODER-LEADER)</t>
  </si>
  <si>
    <t>PS.3.1</t>
  </si>
  <si>
    <t>Personas físicas o jurídicas que nunca hayan sido beneficiarias en convocatorias Leader anteriores</t>
  </si>
  <si>
    <t>SP.1</t>
  </si>
  <si>
    <t>Mejora del acceso a servicios de proximidad de calidad</t>
  </si>
  <si>
    <t>SP.1.1</t>
  </si>
  <si>
    <t>La operación implica la creación de nuevos servicios de proximidad a la población en general</t>
  </si>
  <si>
    <t>SP.1.2</t>
  </si>
  <si>
    <t>La operación implica la mejora de los servicios de proximidad existentes</t>
  </si>
  <si>
    <t>SP.1.3</t>
  </si>
  <si>
    <t>La operación implica el fomento de servicios de proximidad para personas dependientes</t>
  </si>
  <si>
    <t>CO.1. Resolución de las necesidades priorizadas detectadas en EDLL (*)</t>
  </si>
  <si>
    <t xml:space="preserve"> La operación atiende a  1 necesidad priorizada detectada en EDLL</t>
  </si>
  <si>
    <t>La operación atiende a 3 ó más necesidades priorizadas detectadas en EDLL</t>
  </si>
  <si>
    <t>Puntuación MÁXIMA</t>
  </si>
  <si>
    <t>PUNTUACIÓN TOTAL MÁXIMA</t>
  </si>
  <si>
    <t>PUNTUACIÓN PROYECTO</t>
  </si>
  <si>
    <t>PROMOTOR</t>
  </si>
  <si>
    <t>PROYECTO</t>
  </si>
  <si>
    <t>JUSTIFICACIÓN: Documentación aportada</t>
  </si>
  <si>
    <t>1. ÁMBITO TERRITORIAL</t>
  </si>
  <si>
    <t>2. CALIDAD OPERACIÓN</t>
  </si>
  <si>
    <t>TIPO</t>
  </si>
  <si>
    <t xml:space="preserve"> </t>
  </si>
  <si>
    <t>3. FACTOR ECONÓMICO</t>
  </si>
  <si>
    <t>4. RETO DEMOGRÁFICO</t>
  </si>
  <si>
    <t>5. ADAPTACIÓN Y MITIGACIÓN FRENTE AL CAMBIO CLIMÁTICO</t>
  </si>
  <si>
    <t>6. EMPLEO</t>
  </si>
  <si>
    <t>9. DESARROLLO RURAL INCLUSIVO</t>
  </si>
  <si>
    <t>10. JUVENTUD RURAL</t>
  </si>
  <si>
    <t>11. INNOVACIÓN</t>
  </si>
  <si>
    <t>13. PERFIL DEL SOLICITANTE</t>
  </si>
  <si>
    <t>Denominación</t>
  </si>
  <si>
    <t>Población  total 2023</t>
  </si>
  <si>
    <t>POBLACIÓN TOTAL ZRL</t>
  </si>
  <si>
    <t>ZRL GR80 VEGA - SIERRA ELVIRA</t>
  </si>
  <si>
    <t>ALBOLOTE</t>
  </si>
  <si>
    <t>ATARFE</t>
  </si>
  <si>
    <t>CHAUCHINA</t>
  </si>
  <si>
    <t xml:space="preserve">COLOMERA </t>
  </si>
  <si>
    <t>CÚLLAR VEGA</t>
  </si>
  <si>
    <t>FUENTE VAQUEROS</t>
  </si>
  <si>
    <t>LÁCHAR</t>
  </si>
  <si>
    <t xml:space="preserve">MARACENA </t>
  </si>
  <si>
    <t>PINOS PUENTE</t>
  </si>
  <si>
    <t>PELIGROS</t>
  </si>
  <si>
    <t>SANTA FE</t>
  </si>
  <si>
    <t>VEGAS DEL GENIL</t>
  </si>
  <si>
    <t>VALDERRUBIO</t>
  </si>
  <si>
    <t>CIJUELA</t>
  </si>
  <si>
    <t>MEDIANA de población de los municipios de Andalucía (subcriterio AT.3.2)</t>
  </si>
  <si>
    <t>MEDIANA ZRL VEGA - SIERRA ELVIRA (Subcriterio AT.3.1)</t>
  </si>
  <si>
    <t>El núcleo de población cuenta con un número de habitantes censados menor a la cifra resultante de la mediana de población de los municipios de la ZRL VEGA - SIERRA ELVIRA (8.717), según datos del INE (2023)</t>
  </si>
  <si>
    <t>NECESIDADES PRIORIZADAS LÍNEA Nº 2 : DIVERSIFICACIÓN DE LA ECONOMÍA RURAL.</t>
  </si>
  <si>
    <r>
      <t xml:space="preserve">NPL4: </t>
    </r>
    <r>
      <rPr>
        <sz val="11"/>
        <color rgb="FF000000"/>
        <rFont val="Arial Narrow"/>
        <family val="2"/>
      </rPr>
      <t>Conseguir que el tejido productivo sea más competitivo y responsable, social y ambientalmente.</t>
    </r>
  </si>
  <si>
    <r>
      <t xml:space="preserve">NPL6: </t>
    </r>
    <r>
      <rPr>
        <sz val="11"/>
        <color rgb="FF000000"/>
        <rFont val="Arial Narrow"/>
        <family val="2"/>
      </rPr>
      <t>Favorecer la innovación, creatividad, el aprovechamiento de recursos locales y la modernización como factores clave para favorecer el emprendimiento y la mejora de las empresas, aprovechando, entre otros factores, las NTIC.</t>
    </r>
  </si>
  <si>
    <r>
      <t xml:space="preserve">NPL10: </t>
    </r>
    <r>
      <rPr>
        <sz val="11"/>
        <color rgb="FF000000"/>
        <rFont val="Arial Narrow"/>
        <family val="2"/>
      </rPr>
      <t>Impulso de las infraestructuras y tecnologías para el uso de recursos energéticos renovables o mejora de la eficiencia energética.</t>
    </r>
  </si>
  <si>
    <r>
      <t xml:space="preserve">NPL12: </t>
    </r>
    <r>
      <rPr>
        <sz val="11"/>
        <color rgb="FF000000"/>
        <rFont val="Arial Narrow"/>
        <family val="2"/>
      </rPr>
      <t>Mejorar la gestión de recursos y residuos, avanzando hacia sectores económicos bajos en carbono, más competitivos y sostenibles.</t>
    </r>
  </si>
  <si>
    <r>
      <t xml:space="preserve">NPL16: </t>
    </r>
    <r>
      <rPr>
        <sz val="11"/>
        <color rgb="FF000000"/>
        <rFont val="Arial Narrow"/>
        <family val="2"/>
      </rPr>
      <t>Favorecer y facilitar el emprendimiento, tanto social como económico, especialmente entre las personas jóvenes y las mujeres, contribuyendo así a la fijación de la población al territorio.</t>
    </r>
  </si>
  <si>
    <r>
      <t xml:space="preserve">NPL20: </t>
    </r>
    <r>
      <rPr>
        <sz val="11"/>
        <color rgb="FF000000"/>
        <rFont val="Arial Narrow"/>
        <family val="2"/>
      </rPr>
      <t>Mejora en el conocimiento y optimización del uso sostenible de los recursos hídricos.</t>
    </r>
  </si>
  <si>
    <r>
      <t xml:space="preserve">NPL22: </t>
    </r>
    <r>
      <rPr>
        <sz val="11"/>
        <color rgb="FF000000"/>
        <rFont val="Arial Narrow"/>
        <family val="2"/>
      </rPr>
      <t>Impulso y puesta en marcha de procesos de emprendimiento y promoción económica para mujeres y jóvenes.</t>
    </r>
  </si>
  <si>
    <r>
      <t>NPL26.</t>
    </r>
    <r>
      <rPr>
        <sz val="11"/>
        <color rgb="FF000000"/>
        <rFont val="Arial Narrow"/>
        <family val="2"/>
      </rPr>
      <t xml:space="preserve"> Mejora de la oferta turística comarcal, complementando y diversificando a la actual</t>
    </r>
  </si>
  <si>
    <r>
      <t xml:space="preserve">NPL27: </t>
    </r>
    <r>
      <rPr>
        <sz val="11"/>
        <color rgb="FF000000"/>
        <rFont val="Arial Narrow"/>
        <family val="2"/>
      </rPr>
      <t>Frenar el proceso de masculinización rural favoreciendo el desarrollo profesional y las posibilidades de conciliación.</t>
    </r>
  </si>
  <si>
    <r>
      <t xml:space="preserve">NPL30: </t>
    </r>
    <r>
      <rPr>
        <sz val="11"/>
        <color rgb="FF000000"/>
        <rFont val="Arial Narrow"/>
        <family val="2"/>
      </rPr>
      <t>Optimización del uso de recursos energéticos renovables.</t>
    </r>
  </si>
  <si>
    <r>
      <t xml:space="preserve">NPL31: </t>
    </r>
    <r>
      <rPr>
        <sz val="11"/>
        <color rgb="FF000000"/>
        <rFont val="Arial Narrow"/>
        <family val="2"/>
      </rPr>
      <t>Fomentar la creación de empleo estable y de calidad, que a su vez genere oportunidades para aquellos segmentos poblacionales de mayor cualificación, y especialmente para personas jóvenes y mujeres.</t>
    </r>
  </si>
  <si>
    <r>
      <t>NPL32.</t>
    </r>
    <r>
      <rPr>
        <sz val="11"/>
        <color rgb="FF000000"/>
        <rFont val="Arial Narrow"/>
        <family val="2"/>
      </rPr>
      <t xml:space="preserve"> Fomentar la diversificación económica en sectores productivos diferentes al primario de la comarca de la Vega-Sierra Elvira.</t>
    </r>
  </si>
  <si>
    <r>
      <t xml:space="preserve">NPL39: </t>
    </r>
    <r>
      <rPr>
        <sz val="11"/>
        <color rgb="FF000000"/>
        <rFont val="Arial Narrow"/>
        <family val="2"/>
      </rPr>
      <t>Reducir las cantidades de emisión de las fuentes de CO2 del territorio.</t>
    </r>
  </si>
  <si>
    <r>
      <t xml:space="preserve">Creación de un puesto de trabajo por cuenta propia para </t>
    </r>
    <r>
      <rPr>
        <u/>
        <sz val="10.5"/>
        <color indexed="8"/>
        <rFont val="Arial Narrow"/>
        <family val="2"/>
      </rPr>
      <t>demandantes de empleo</t>
    </r>
  </si>
  <si>
    <r>
      <t xml:space="preserve">Creación de un puesto de trabajo por cuenta propia para </t>
    </r>
    <r>
      <rPr>
        <u/>
        <sz val="10.5"/>
        <color indexed="8"/>
        <rFont val="Arial Narrow"/>
        <family val="2"/>
      </rPr>
      <t>demandantes de empleo de larga duración</t>
    </r>
  </si>
  <si>
    <r>
      <t xml:space="preserve">Creación de un puesto de trabajo por cuenta propia para </t>
    </r>
    <r>
      <rPr>
        <u/>
        <sz val="10.5"/>
        <color indexed="8"/>
        <rFont val="Arial Narrow"/>
        <family val="2"/>
      </rPr>
      <t>mujeres</t>
    </r>
  </si>
  <si>
    <r>
      <t xml:space="preserve">Creación de un puesto de trabajo por cuenta propia para mujeres </t>
    </r>
    <r>
      <rPr>
        <u/>
        <sz val="10.5"/>
        <color indexed="8"/>
        <rFont val="Arial Narrow"/>
        <family val="2"/>
      </rPr>
      <t>demandantes de empleo</t>
    </r>
  </si>
  <si>
    <r>
      <t xml:space="preserve">Creación de un puesto de trabajo por cuenta propia para jóvenes &lt; 35 años, </t>
    </r>
    <r>
      <rPr>
        <u/>
        <sz val="10.5"/>
        <color indexed="8"/>
        <rFont val="Arial Narrow"/>
        <family val="2"/>
      </rPr>
      <t>demandantes de empleo</t>
    </r>
  </si>
  <si>
    <r>
      <t>Creación de un puesto de trabajo por cuenta ajena para</t>
    </r>
    <r>
      <rPr>
        <b/>
        <sz val="10.5"/>
        <color rgb="FF000000"/>
        <rFont val="Arial Narrow"/>
        <family val="2"/>
      </rPr>
      <t xml:space="preserve"> demandantes de empleo</t>
    </r>
    <r>
      <rPr>
        <sz val="10.5"/>
        <color indexed="8"/>
        <rFont val="Arial Narrow"/>
        <family val="2"/>
      </rPr>
      <t>, duración mínima 1 año. / 1 UTA</t>
    </r>
  </si>
  <si>
    <r>
      <t>Creación de un puesto de trabajo por cuenta ajena de duración mínima 1 año / 1 UTA para demandantes de empleo de l</t>
    </r>
    <r>
      <rPr>
        <b/>
        <sz val="10.5"/>
        <color rgb="FF000000"/>
        <rFont val="Arial Narrow"/>
        <family val="2"/>
      </rPr>
      <t>arga duración.</t>
    </r>
    <r>
      <rPr>
        <sz val="10.5"/>
        <color indexed="8"/>
        <rFont val="Arial Narrow"/>
        <family val="2"/>
      </rPr>
      <t xml:space="preserve"> Graduable según sea jornada parcial, completa o programa- operación completo</t>
    </r>
  </si>
  <si>
    <r>
      <t xml:space="preserve">Creación de un puesto de trabajo por cuenta ajena, duración mínima 1 año / 1 UTA, ocupado por </t>
    </r>
    <r>
      <rPr>
        <b/>
        <sz val="10.5"/>
        <color rgb="FF000000"/>
        <rFont val="Arial Narrow"/>
        <family val="2"/>
      </rPr>
      <t>mujeres</t>
    </r>
    <r>
      <rPr>
        <sz val="10.5"/>
        <color indexed="8"/>
        <rFont val="Arial Narrow"/>
        <family val="2"/>
      </rPr>
      <t>.  Graduable según sea jornada parcial, completa o programa- operación completo</t>
    </r>
  </si>
  <si>
    <r>
      <t xml:space="preserve">Creación de un puesto de trabajo por cuenta ajena, duración mínima 1 año/ 1 UTA, ocupado por </t>
    </r>
    <r>
      <rPr>
        <b/>
        <sz val="10.5"/>
        <color rgb="FF000000"/>
        <rFont val="Arial Narrow"/>
        <family val="2"/>
      </rPr>
      <t>jóvenes &lt; 35 año</t>
    </r>
    <r>
      <rPr>
        <sz val="10.5"/>
        <color indexed="8"/>
        <rFont val="Arial Narrow"/>
        <family val="2"/>
      </rPr>
      <t>s. Graduable según sea jornada parcial, completa o programa -operación completo</t>
    </r>
  </si>
  <si>
    <r>
      <t xml:space="preserve">Creación de un puesto de trabajo por cuenta ajena, duración mínima 1 año/ 1 UTA, ocupado por jóvenes &lt; 35 años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</si>
  <si>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año/1 UTA, ocupado por </t>
    </r>
    <r>
      <rPr>
        <b/>
        <sz val="10.5"/>
        <color rgb="FF000000"/>
        <rFont val="Arial Narrow"/>
        <family val="2"/>
      </rPr>
      <t>personas de capacidades diversas o personas desfavorecidas</t>
    </r>
    <r>
      <rPr>
        <sz val="10.5"/>
        <color indexed="8"/>
        <rFont val="Arial Narrow"/>
        <family val="2"/>
      </rPr>
      <t>. Graduable según sea jornada parcial, completa o programa operación completo</t>
    </r>
  </si>
  <si>
    <r>
      <t xml:space="preserve">Creación de un puesto de trabajo por cuenta ajena, duración mínima 1 año/1 UTA, ocupado por personas de capacidades diversas o personas desfavorecidas </t>
    </r>
    <r>
      <rPr>
        <u/>
        <sz val="10.5"/>
        <color indexed="8"/>
        <rFont val="Arial Narrow"/>
        <family val="2"/>
      </rPr>
      <t>demandantes de empleo</t>
    </r>
    <r>
      <rPr>
        <sz val="10.5"/>
        <color indexed="8"/>
        <rFont val="Arial Narrow"/>
        <family val="2"/>
      </rPr>
      <t xml:space="preserve"> . Graduable según sea jornada parcial, completa o programa operación completo</t>
    </r>
  </si>
  <si>
    <r>
      <t xml:space="preserve">Creación de un puesto de trabajo por cuenta ajena, duración mínima 1 año/ 1 UTA, </t>
    </r>
    <r>
      <rPr>
        <b/>
        <u/>
        <sz val="10.5"/>
        <color rgb="FF000000"/>
        <rFont val="Arial Narrow"/>
        <family val="2"/>
      </rPr>
      <t>primer empleo</t>
    </r>
    <r>
      <rPr>
        <b/>
        <sz val="10.5"/>
        <color rgb="FF000000"/>
        <rFont val="Arial Narrow"/>
        <family val="2"/>
      </rPr>
      <t xml:space="preserve"> para mujeres</t>
    </r>
    <r>
      <rPr>
        <sz val="10.5"/>
        <color indexed="8"/>
        <rFont val="Arial Narrow"/>
        <family val="2"/>
      </rPr>
      <t>. Graduable según sea jornada parcial, completa o programa operación completo</t>
    </r>
  </si>
  <si>
    <r>
      <t xml:space="preserve">Creación de un puesto de trabajo por cuenta ajena, duración mínima 1 año/ 1 UTA, </t>
    </r>
    <r>
      <rPr>
        <u/>
        <sz val="10.5"/>
        <color indexed="8"/>
        <rFont val="Arial Narrow"/>
        <family val="2"/>
      </rPr>
      <t>primer empleo</t>
    </r>
    <r>
      <rPr>
        <sz val="10.5"/>
        <color indexed="8"/>
        <rFont val="Arial Narrow"/>
        <family val="2"/>
      </rPr>
      <t xml:space="preserve"> para mujeres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</si>
  <si>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jóvenes &lt; 35 años.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</si>
  <si>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jóvenes &lt; 35 años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</si>
  <si>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personas de capacidades diversas o en riesgo de exclusión social. Graduable según sea jornada parcial, completa o programa operación completo.</t>
    </r>
  </si>
  <si>
    <r>
      <t>Creación de un puesto de trabajo por cuenta ajena, duración mínima 1 año / 1 UTA,</t>
    </r>
    <r>
      <rPr>
        <u/>
        <sz val="10.5"/>
        <color indexed="8"/>
        <rFont val="Arial Narrow"/>
        <family val="2"/>
      </rPr>
      <t xml:space="preserve"> primer empleo</t>
    </r>
    <r>
      <rPr>
        <sz val="10.5"/>
        <color indexed="8"/>
        <rFont val="Arial Narrow"/>
        <family val="2"/>
      </rPr>
      <t xml:space="preserve"> para personas de capacidades diversas o en riesgo de exclusión social, </t>
    </r>
    <r>
      <rPr>
        <u/>
        <sz val="10.5"/>
        <color indexed="8"/>
        <rFont val="Arial Narrow"/>
        <family val="2"/>
      </rPr>
      <t>demandantes de empleo</t>
    </r>
    <r>
      <rPr>
        <sz val="10.5"/>
        <color indexed="8"/>
        <rFont val="Arial Narrow"/>
        <family val="2"/>
      </rPr>
      <t>. Graduable según sea jornada parcial, completa o programa operación completo.</t>
    </r>
  </si>
  <si>
    <t>CRITERIOS Y SUBCRITERIOS DE SELECCIÓN  Proyectos PRODUCTIVOS</t>
  </si>
  <si>
    <t>TIPOLOGÍAS DE OPERACIONES SUBVENCIONABLES EN LA ZRL VEGA - SIERRA ELVIRA</t>
  </si>
  <si>
    <t>2.6</t>
  </si>
  <si>
    <t>Operaciones destinadas a la puesta en marcha, modernización y mejora de la competitividad de empresas.</t>
  </si>
  <si>
    <t xml:space="preserve"> LÍNEA DE AYUDAS  2.  DIVERSIFICACIÓN DE LA ECONOMÍA RURAL (OTROS SECTORES PRODUCTIVOS NO AGRARIOS)</t>
  </si>
  <si>
    <r>
      <t xml:space="preserve">Creación de un puesto de trabajo por cuenta propia siempre que implique el empadronamiento ex novo de la persona promotora en el municipio donde se ejecutará la actividad empresarial </t>
    </r>
    <r>
      <rPr>
        <b/>
        <sz val="10.5"/>
        <color indexed="8"/>
        <rFont val="Arial Narrow"/>
        <family val="2"/>
      </rPr>
      <t>(SUBCRITERIO A TENER EN CUENTA PARA VALORAR OPERACIONES DE TIPOLOGÍA 2.7)</t>
    </r>
  </si>
  <si>
    <r>
      <t>Creación de un puesto de trabajo por cuenta propia (salvo producción o comercialización agraria o forestal) siempre que implique el empadronamiento ex novo de la persona promotora en un municipio de la ZRL distinto al de donde se ejecutará la actividad empresarial.</t>
    </r>
    <r>
      <rPr>
        <b/>
        <sz val="10.5"/>
        <color indexed="8"/>
        <rFont val="Arial Narrow"/>
        <family val="2"/>
      </rPr>
      <t xml:space="preserve"> (SUBCRITERIO A TENER EN CUENTA PARA VALORAR OPERACIONES DE TIPOLOGÍA 2.7)</t>
    </r>
  </si>
  <si>
    <t>14. SEVICIOS A LA POBLACIÓN</t>
  </si>
  <si>
    <t>Tipologías de operaciones subvencionables</t>
  </si>
  <si>
    <t>TIPO DE PROYECTO</t>
  </si>
  <si>
    <t>PRODUCTIVO</t>
  </si>
  <si>
    <t>LÍNEA DE AYUDAS Nº 2. DIVERSIFICACIÓN DE LA ECONOMÍA RURAL</t>
  </si>
  <si>
    <t>2.6. Operaciones destinadas a la puesta en marcha, modernización y mejora de la competitividad de empresas.</t>
  </si>
  <si>
    <r>
      <t>2.7. Operaciones destinadas a la puesta en marcha y desarrollo de nuevas actividades económicas a través de la ejecución de un plan empresarial.</t>
    </r>
    <r>
      <rPr>
        <b/>
        <sz val="11"/>
        <color rgb="FF000000"/>
        <rFont val="Arial Narrow"/>
        <family val="2"/>
      </rPr>
      <t xml:space="preserve"> (PASE RURAL)</t>
    </r>
  </si>
  <si>
    <t>SECTORES INNOVADORES</t>
  </si>
  <si>
    <t>TEMÁTICAS INNOVADORAS</t>
  </si>
  <si>
    <t>ASPECTOS INNOVADORES</t>
  </si>
  <si>
    <t>1. Operaciones destinadas a la modificación o mejora de los procesos de producción/manipulación que incorporen productos, procesos y/o tecnologías no existentes en la Comarca, considerando que el resultado final del producto contribuye a la sostenibilidad mediante la utilización de productos locales y/o materias primas locales y energía renovable.</t>
  </si>
  <si>
    <t>3. Operaciones dirigidas a fabricación productos de madera de CHOPO, y que su producción vaya dirigida como madera de construcción, contrachapados, chapas, envases y embalajes de madera, entarimados, vigas trianguladas de madera y edificios de madera prefabricados.</t>
  </si>
  <si>
    <t>4. Operaciones destinadas a la utilización de resinas de plástico usadas (es decir, recicladas) en productos intermedios o finales, utilizando procesos tales como el moldeo por compresión, el moldeo por extrusión, el moldeo por inyección, el moldeo por soplado y el vaciado.</t>
  </si>
  <si>
    <t xml:space="preserve">5. Operaciones dirigidas a ofrecer servicios especializados, especialmente, los dirigidos a personas mayores y personas con discapacidad intelectual y/o física y en riesgo de exclusión social.  </t>
  </si>
  <si>
    <t>1. Operaciones que integren la tecnología de Internet de las Cosas (IoT), y que ofrezcan un servicio de gran valor a nuestra comarca, desde el aspecto de prestación de servicios vinculados a la economía verde y/o circular, facilitando proyectos sostenibles y medioambientales, así como en la lucha contra el cambio climático.</t>
  </si>
  <si>
    <t>2. Operaciones dirigidas a la realización de actividades deportivas, recreativas y de entretenimiento dentro de las zonas de sierra, embalses y espacios naturales de la Comarca Vega-Sierra Elvira, creando áreas para el ocio de forma sostenible y bajo parámetros de calidad.</t>
  </si>
  <si>
    <t>3. Operaciones dirigidas a atender necesidades formativas vinculadas a demandas del mercado laboral y que incorporen medidas de conciliación (Aplicación de nuevas formas de organización en la formación y en el trabajo en las entidades públicas de la comarca y en las empresas, propiciando la mejora de la calidad de vida a nivel personal y familiar)</t>
  </si>
  <si>
    <t>3. Economía circular y Bioeconomía: Mejora de los procesos de producción/manipulación con la utilización de productos/materias primas locales o reciclados que favorezca la lucha contra el cambio climático, la reducción de la huella de carbono y la emisión de GEI (gases efecto invernadero)</t>
  </si>
  <si>
    <t>4. Sector de fabricación de productos de madera de chopo con fines de utilización de los mismos en la construcción (contrachapados, envases y emalajes de madera entarimados, vigas y/o edificios de madera prefabricados)</t>
  </si>
  <si>
    <t>5. Sector de utilización de resinas de plástico recicladas, en productos intermedios o finales, apto para reintroducirlos en procesos de envasado de productos agroalimetnarios (incorporación de procesos de economía circular y reducir el impacto de resíduos no biodegradables)</t>
  </si>
  <si>
    <t>6. Servicios de valorización de resíduos y gestión de los mismos introducción de nuevos productos y/o procesos no existentes en la Comarca Vega - Sierra Elvira</t>
  </si>
  <si>
    <t>7. Servicios de Nuevas tecnologías y/o telecomunicaciones inalámbricas que impulsen la prestación de servicios vinculados a la economía verde y/o circular, facilitando proyectos sostenibles y medioambientales, así como en la lucha contra el cambio climático.</t>
  </si>
  <si>
    <t>8. Turismo ligado al patrimonio cultural (Universo Lorca), histórico (Fortalezas, Capitulaciones de Santa Fe, Centro Colombino, Caminos históricos), turismo de salud (termalismo), naturaleza (espacios naturales) y etnográfico (rutas e itinerarios vinculados a los secaderos de tabaco, cortijos, acequias y elementos del paisaje agrario singular)</t>
  </si>
  <si>
    <t xml:space="preserve">10. Servicios de formación y sanitarios, especializados y dirigidos a personas mayores y personas con discapacidad intelectual y/o física,  y en riesgo de exclusión social.  </t>
  </si>
  <si>
    <t>Aportado por DG según datos actualizados INE/ IECA. Datos recogidos en pestaña AT.3</t>
  </si>
  <si>
    <t>Documentación oficial del equipo, etiqueta energética, informe ingeniero industrial/ITA…</t>
  </si>
  <si>
    <t>Alta en RETA, Informe de vida laboral</t>
  </si>
  <si>
    <t>Alta en RETA, informe de vida laboral, certificado inscripción Servicio de empleo como persona desempleada</t>
  </si>
  <si>
    <t>Alta en RETA, informe de vida laboral, certificado inscripción Servicio de empleo que acredite la inscripción como demandante de empleo ininterrumpidamente durante 12 meses</t>
  </si>
  <si>
    <t>Alta en RETA, informe de vida laboral</t>
  </si>
  <si>
    <t>Alta en RETA</t>
  </si>
  <si>
    <t>Alta en RETA, certificado de grado discapacidad, certificado servicios sociales</t>
  </si>
  <si>
    <t>Alta en RETA, certificado de grado discapacidad, certificado servicios sociales, certificado inscripción Servicio de empleo como persona desempleada</t>
  </si>
  <si>
    <t>Memoria descriptiva</t>
  </si>
  <si>
    <t>Operaciones destinadas a la puesta en marcha y desarrollo de nuevas actividades económicas a través de la ejecución de un plan empresarial (PASE RURAL)</t>
  </si>
  <si>
    <t>2.7</t>
  </si>
  <si>
    <t>Total</t>
  </si>
  <si>
    <t>Albolote</t>
  </si>
  <si>
    <t>Atarfe</t>
  </si>
  <si>
    <t>Chauchina</t>
  </si>
  <si>
    <t>Cijuela</t>
  </si>
  <si>
    <t>Colomera</t>
  </si>
  <si>
    <t>Cúllar Vega</t>
  </si>
  <si>
    <t>Fuente Vaqueros</t>
  </si>
  <si>
    <t>Láchar</t>
  </si>
  <si>
    <t>Maracena</t>
  </si>
  <si>
    <t>Peligros</t>
  </si>
  <si>
    <t>Pinos Puente</t>
  </si>
  <si>
    <t>Santa Fe</t>
  </si>
  <si>
    <t>Valderrubio</t>
  </si>
  <si>
    <t>Vegas del Genil</t>
  </si>
  <si>
    <t xml:space="preserve">Municipios con pérdida de más del 15% de población censada en el último marco 2014-2022 </t>
  </si>
  <si>
    <t xml:space="preserve">Total </t>
  </si>
  <si>
    <t>2023 (*)</t>
  </si>
  <si>
    <t>(*) NINGUNO DE LOS MUNICIPIOS HA TENIDO PERDIDA DE UN 15%</t>
  </si>
  <si>
    <t xml:space="preserve">Diferencia poblacional </t>
  </si>
  <si>
    <t>(*) NINGUNO DE LOS MUNICIPIOS HA TENIDO PERDIDA DE UN 10%</t>
  </si>
  <si>
    <t xml:space="preserve">RETO DEMOMGRÁFICO </t>
  </si>
  <si>
    <t>CODIGO 4.</t>
  </si>
  <si>
    <t>2023(*)</t>
  </si>
  <si>
    <t xml:space="preserve">(*) MUNICIPIOS CON PERDIDA DE MÁS DEL 5% DE POBLACIÓN: Colomera y Pinos Puente </t>
  </si>
  <si>
    <t>RD2.3</t>
  </si>
  <si>
    <t>RD4.1</t>
  </si>
  <si>
    <t>RD2.2</t>
  </si>
  <si>
    <t>RD2</t>
  </si>
  <si>
    <t>RD2.1</t>
  </si>
  <si>
    <t>RD5.1</t>
  </si>
  <si>
    <t>Territorio</t>
  </si>
  <si>
    <t>Empresas</t>
  </si>
  <si>
    <t>Vega-Sierra Elvira</t>
  </si>
  <si>
    <t xml:space="preserve">Nº de empresas de MEDIA ZRL Vega-Sierra Elvira </t>
  </si>
  <si>
    <t>2021</t>
  </si>
  <si>
    <t>2022</t>
  </si>
  <si>
    <t>Hombres</t>
  </si>
  <si>
    <t>Mujeres</t>
  </si>
  <si>
    <t>Lugar de residencia</t>
  </si>
  <si>
    <t>Índice de Envejecimiento</t>
  </si>
  <si>
    <t>ZRL</t>
  </si>
  <si>
    <t xml:space="preserve">ANUALIDAD </t>
  </si>
  <si>
    <t>(*) % INDICE ENVEJECIMIENTO MEDIO ZRL</t>
  </si>
  <si>
    <t>(*) MUNICIPIOS CON INDICE DE ENVEJECIMIENTO: Colomera, Fuente Vaqueros, Pinos Puente, Santa Fe y Valderrubio</t>
  </si>
  <si>
    <t xml:space="preserve">(*) MUNICIPIOS CON Nº MENOR DE EMPRESAS DE LA MEDIA ZRL: Chauchina, Cijuela, Colomera,Cúllar Vega, Fuente Vaqueros, Láchar, Peligros, Pinos Puente, Santa Fe, Valderrubio y Vegas del Genil   </t>
  </si>
  <si>
    <t>Documentación aportada</t>
  </si>
  <si>
    <t>1. ÁMBITO TERRITORIAL: Ver hoja anexa: AT.3_Población_ZRL</t>
  </si>
  <si>
    <t>2. CALIDAD DE LA OPERACIÓN. Ver hoja anexa: CO.1_Necesidades_Priorizadas</t>
  </si>
  <si>
    <r>
      <t xml:space="preserve">Según Memoria Descriptiva, amparada en la Estrategia de Desarrollo Local LEADER Comarca Vega - Sierra Elvira  (en adelante </t>
    </r>
    <r>
      <rPr>
        <b/>
        <sz val="10.5"/>
        <color rgb="FF000000"/>
        <rFont val="Arial Narrow"/>
        <family val="2"/>
      </rPr>
      <t>EDLL)</t>
    </r>
    <r>
      <rPr>
        <sz val="10.5"/>
        <color indexed="8"/>
        <rFont val="Arial Narrow"/>
        <family val="2"/>
      </rPr>
      <t xml:space="preserve">. </t>
    </r>
  </si>
  <si>
    <t>Según Memoria Descriptiva, amparada en la EDLL</t>
  </si>
  <si>
    <t>4. RETO DEMOGRÁFICO. Ver hoja anexa: RD. Reto Demográfico</t>
  </si>
  <si>
    <t>11. INNOVACIÓN: Ver hoja anexa: IN.1_Innovacion</t>
  </si>
  <si>
    <t>Memoria descriptiva, fundamentada en la EDLL</t>
  </si>
  <si>
    <r>
      <rPr>
        <b/>
        <sz val="10.5"/>
        <color rgb="FF000000"/>
        <rFont val="Arial Narrow"/>
        <family val="2"/>
      </rPr>
      <t>EDLL</t>
    </r>
    <r>
      <rPr>
        <sz val="10.5"/>
        <color indexed="8"/>
        <rFont val="Arial Narrow"/>
        <family val="2"/>
      </rPr>
      <t xml:space="preserve"> =</t>
    </r>
    <r>
      <rPr>
        <b/>
        <sz val="10.5"/>
        <color rgb="FF000000"/>
        <rFont val="Arial Narrow"/>
        <family val="2"/>
      </rPr>
      <t xml:space="preserve"> E</t>
    </r>
    <r>
      <rPr>
        <sz val="10.5"/>
        <color indexed="8"/>
        <rFont val="Arial Narrow"/>
        <family val="2"/>
      </rPr>
      <t xml:space="preserve">stragegia de </t>
    </r>
    <r>
      <rPr>
        <b/>
        <sz val="10.5"/>
        <color rgb="FF000000"/>
        <rFont val="Arial Narrow"/>
        <family val="2"/>
      </rPr>
      <t>D</t>
    </r>
    <r>
      <rPr>
        <sz val="10.5"/>
        <color indexed="8"/>
        <rFont val="Arial Narrow"/>
        <family val="2"/>
      </rPr>
      <t>esarrollo</t>
    </r>
    <r>
      <rPr>
        <b/>
        <sz val="10.5"/>
        <color rgb="FF000000"/>
        <rFont val="Arial Narrow"/>
        <family val="2"/>
      </rPr>
      <t xml:space="preserve"> L</t>
    </r>
    <r>
      <rPr>
        <sz val="10.5"/>
        <color indexed="8"/>
        <rFont val="Arial Narrow"/>
        <family val="2"/>
      </rPr>
      <t xml:space="preserve">ocal </t>
    </r>
    <r>
      <rPr>
        <b/>
        <sz val="10.5"/>
        <color rgb="FF000000"/>
        <rFont val="Arial Narrow"/>
        <family val="2"/>
      </rPr>
      <t>L</t>
    </r>
    <r>
      <rPr>
        <sz val="10.5"/>
        <color indexed="8"/>
        <rFont val="Arial Narrow"/>
        <family val="2"/>
      </rPr>
      <t>EADER Comarca Vega - Sierra Elvira</t>
    </r>
  </si>
  <si>
    <r>
      <t>P</t>
    </r>
    <r>
      <rPr>
        <b/>
        <sz val="10.5"/>
        <color rgb="FF000000"/>
        <rFont val="Arial Narrow"/>
        <family val="2"/>
      </rPr>
      <t>E.2</t>
    </r>
  </si>
  <si>
    <r>
      <t xml:space="preserve">DOCUMENTACIÓN ACREDITATIVA para JUSTIFICACIÓN DE CRITERIOS en el trámite de </t>
    </r>
    <r>
      <rPr>
        <b/>
        <sz val="14"/>
        <color theme="1"/>
        <rFont val="Arial Narrow"/>
        <family val="2"/>
      </rPr>
      <t>SOLICITUD DE AYUDA</t>
    </r>
  </si>
  <si>
    <r>
      <t xml:space="preserve">DOCUMENTACIÓN ACREDITATIVA para JUSTIFICACIÓN DE CRITERIOS en el trámite de </t>
    </r>
    <r>
      <rPr>
        <b/>
        <sz val="14"/>
        <color rgb="FF002060"/>
        <rFont val="Arial Narrow"/>
        <family val="2"/>
      </rPr>
      <t>SOLICITUD DE PAGO</t>
    </r>
  </si>
  <si>
    <t>Certificado emitido por el organismo o entidad que acredite la inclusión o pertenencia del producto en ese régimen de calidad. (Certificación de calidad, IGP, etc.)</t>
  </si>
  <si>
    <t>Certificado tributario IAE, certificado alta en registro AD hoc, certificado impuesto de sociedades, Certificado TGSS de CCC.</t>
  </si>
  <si>
    <t xml:space="preserve"> Cuando proceda, se aportará informes, dictámenes o certificados emitidas por las entidades, autoridades o administraciones competentes, que acreditan las acciones dirigidas.</t>
  </si>
  <si>
    <t>Según Memoria Descriptiva, amparada en la EDLL. Cuando proceda, se aportará informes, ictámentes o certificado emitidos por las entidades, autoridades o administracions competentes, que acrediten las acciones dirigidas.</t>
  </si>
  <si>
    <t>Certificado expedido por Ayuntamiento tomando como referencia datos INE.</t>
  </si>
  <si>
    <t xml:space="preserve">Certificado expedido por Ayuntamiento tomando como referencia datos INE (último año publicado) </t>
  </si>
  <si>
    <t>Memoria Descriptiva e Informe emitido por proyectista con las medidas adoptadas en materia de eficiencia energética y que acredite que se ha destinado un 10% del presupuesto  a estas medidas.</t>
  </si>
  <si>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 </t>
  </si>
  <si>
    <t>Memoria descriptiva.</t>
  </si>
  <si>
    <t xml:space="preserve">Prueba fotográfica del evento en su caso, copia de la publicación, memorándum, del estudio en su caso, certificado expedido por el organizador que refleje el contenido y el número de asistentes a la charla, evento, jornada. </t>
  </si>
  <si>
    <t xml:space="preserve"> Facturas, ficha técnica o certificado del fabricante del aparato o equipo, con características y prestaciones. En su defecto Informe o certificado de persona competente que acredite la caracteristica y prestaciones de la maquinaria y equipos</t>
  </si>
  <si>
    <t xml:space="preserve">Factura, ficha técnica o certificado del fabricante con detalle de los equipos y procesos implementados, En su defecto, informe o certificado de persona competente donde se fundamente y se explique la RRR obtenida.   </t>
  </si>
  <si>
    <t xml:space="preserve"> Factura, ficha técnica o certificado del fabricante con detalle de los equipos y procesos implementados, En su defecto, informe o certificado de persona competente que certifique que los materiales o procesos son más sostenibles que los sustituidos.   </t>
  </si>
  <si>
    <t xml:space="preserve">Pruebas fotográficas o documentales (enlaces, copia de publicaciones, certificado de asistencia a sesiones, etc.)Promoción y difusión que puede llevar aparejado la implantación demostrativa aplicado a subproductos característicos de la ZRL. </t>
  </si>
  <si>
    <t xml:space="preserve"> Factura, ficha técnica o certificado del fabricante con detalle de los equipos y procesos implementados, En su defecto, informe o certificado de persona competente donde se fundamente y se explique la RRR obtenida. En el caso de medidas que supongan la promoción de la venta de productos a granel; se aportará  pruebas documentales o fotográficas (folletos, extractos de anuncios en prensa, web, o similares) donde se acredite esa promoción.  Fomento del consumo de graneles con aportación del envase por el consumidor final, empleo de elementos reutilizables (bolsas de la compra, botellas, reducción del uso de envases, elaboración de materias a partir de desechos domésticos, como jabón, encendedores con tapones de corcho y aceite usado…).   </t>
  </si>
  <si>
    <t xml:space="preserve">Memoria descriptiva </t>
  </si>
  <si>
    <t>Informe de vida laboral de la entidad. Certificado empadronamiento en el  municipio donde se va a ejercer la actividad empresarial, si el empadronamiento es ex novo se controlará mediante un certificado de empadronamiento histórico. Certificado alta RETA Seguridad social, Certificado alta epígrafe IAE</t>
  </si>
  <si>
    <t xml:space="preserve">Contrato de trabajo, Informe de vida laboral de la entidad. Si es necesario  DNI. Comprobación del género y edad con DNI. Informe de vida laboral del empleado (comprobación del primer empleo en su caso). El contrato de trabajo deberá cumplir: duración mínima, objeto vinculación a la operación, UTA.        </t>
  </si>
  <si>
    <t>Contrato de trabajo, Informe de vida laboral de la entidad. Si es necesario  DNI. Comprobación del género y edad con DNI. Informe de vida laboral del empleado (comprobación del primer empleo en su caso). El contrato de trabajo deberá cumplir: duración mínima, objeto vinculación a la operación, UTA.        Certificado Servicio de empleo inscripción persona desempleada</t>
  </si>
  <si>
    <t xml:space="preserve"> Contrato de trabajo, Informe de vida laboral de la entidad. Si es necesario  DNI. Comprobación del género y edad con DNI. Informe de vida laboral del empleado (comprobación del primer empleo en su caso). El contrato de trabajo deberá cumplir: duración mínima, objeto vinculación a la operación, UTA.      Certificado expedido por el servicio público de empleo que acredite si situación como demandante de empleo, Certificado de grado de discapacidad reconocido expedido por Dirección General de personas con discapacidad, certificado emitido por unidad de servicios sociales local o autonómica que acredite la inclusión de la persona como colectivo desfavorecido o vulnerable.</t>
  </si>
  <si>
    <t>Contrato de trabajo, Informe de vida laboral de la entidad. Si es necesario  DNI. Comprobación del género y edad con DNI. Informe de vida laboral del empleado (comprobación del primer empleo en su caso). El contrato de trabajo deberá cumplir: duración mínima, objeto vinculación a la operación, UTA.     Certificado expedido por el servicio público de empleo que acredite si situación como demandante de empleo, Certificado de grado de discapacidad reconocido expedido por Dirección General de personas con discapacidad, certificado emitido por unidad de servicios sociales local o autonómica que acredite la inclusión de la persona como colectivo desfavorecido o vulnerable.  Certificado Servicio de empleo inscripción persona desempleada</t>
  </si>
  <si>
    <t>Memoria descriptiva y DNI de la persona empleada</t>
  </si>
  <si>
    <t xml:space="preserve">Modificación del contrato de trabajo registrada en el Servicio Público de Empleo, aportación tanto del anterior como el nuevo firmado a efectos comparativos. </t>
  </si>
  <si>
    <t xml:space="preserve">Contrato/s de trabajo suscrito/s donde se plasme el empleo de calidad creado por la operación. </t>
  </si>
  <si>
    <t>Estatutos o certificado de Socios, Escritura de constitución</t>
  </si>
  <si>
    <t>Estatutos o certificados de socios, escritura de constitución de la empresa, donde se compruebe que, al menos, el 50% de los derechos de voto individual o colectivamente  se encuentren en manos de mujeres.</t>
  </si>
  <si>
    <t xml:space="preserve"> Estatutos de la empresa, certificado de socios a fecha actual.</t>
  </si>
  <si>
    <t xml:space="preserve"> Certificado de marca en excelencia en igualdad (JA) o distintivo de “Igualdad de Empresa” (Ministerio de Igualdad).</t>
  </si>
  <si>
    <t xml:space="preserve"> Solo para empresas en las  que no es obligatorio según art. 45 de la LO 3/2007 y el art. 2 del RD 901/2020. Quedan excluidas las entidades públicas, las cuales están obligadas según RDL 5/2015 DA 7 del TRLEBEP). Certificado del registro público del distintivo empresarial “Marca Andaluza de Excelencia en Igualdad” o registro de empresas con distintivo “Igualdad en la Empresa”. </t>
  </si>
  <si>
    <t>IG 2.3</t>
  </si>
  <si>
    <t>Protocolo o procedimiento escrito y en acuerdo con la relación laboral de puestos de trabajo, donde queden plasmadas expresamente medidas de acción positiva frente a la segregación vertical y horizontal, medidas de corresponsabilidad (conciliación de la vida personal, familiar y laboral para toda la plantilla, medidas dirigidas a hombres para el fomento de la corresponsabilidad en el trabajo de cuidados, medidas específicas de equiparación salarial entre trabajos de igual valor).</t>
  </si>
  <si>
    <t>Certificado oficial de la titulación obtenida, certificado alta en RETA, contrato de trabajo debidamente registrado en servicio de empleo e informe de vida laboral. Certificado del histórico del empadronamiento para verificar el retorno. En caso de formación  no reglada se deberá aportar diploma o certificación emitida por la entidad que imparta la formación donde se acrediten las competencias obtenidas, asistencias, etc</t>
  </si>
  <si>
    <t>Certificado emitido por entidades certificadoras reconocidas por ENAC.
La certificación se ceñirá, al menos, a la actividad de la operación subvencionada</t>
  </si>
  <si>
    <t>Certificado inscripción en el registro de empresas de inserción de Andalucía.
La vigencia de dicha inscripción deberá abarcar desde el momento de la solicitud de ayuda hasta la finalización del periodo de compromiso de mantenimiento de la inversión.</t>
  </si>
  <si>
    <t>Acreditación de la obtención del certificado. Certificado emitido por entidades certificadoras reconocidas por ENAC.
La certificación se ceñirá, al menos, a la actividad de la operación subvencionada.</t>
  </si>
  <si>
    <t>Comprobar vigencia Certificado inscripción Registro de empresas de inserción social de Andalucía, y que dicha vigencia abarca hasta la finalización del periodo de compromiso del mantenimiento de la inversión.</t>
  </si>
  <si>
    <t>Certificaciones de obra, acta de recepción de obra, reportaje fotográfico. Acompañado de un informe emitido por Dirección de Obra que acredite que las actuaciones efectuadas superan lo mínimo establecido por la normativa vigente. El informe deberá especificar la norma de referencia, elementos que superan el umbral mínimo y la justificación técnica y/o fotográfica de dicha mejora.</t>
  </si>
  <si>
    <t>Memoria justificativa, Certificado acreditativo de la formación impartida en la materia.</t>
  </si>
  <si>
    <t>Informe emitido por entidad o administración competente (Delegación Territorial) de que las acciones ejecutas se catalogan como medidas de atención a población en riesgo de exclusión social.</t>
  </si>
  <si>
    <t>Memoria descriptiva con información de la formación, Certificado acreditativo de la formación, o en su caso, declaración responsable del compromiso de su obtención. La formación solo será exigible para el personal directamente relacionado con la operación subvencionada.</t>
  </si>
  <si>
    <t>Memoria justificativa de la necesidad a la que responde y contemplada en la EDLL (última vigente)</t>
  </si>
  <si>
    <t>Acuerdo de integración en vigor, estatutos de la asociación, entidad o estructura donde acredite que entre sus fines están alguno/s de los objetivos transversales de la EDL (última vigente), certificado de estar al corriente de las cuotas económicas.</t>
  </si>
  <si>
    <t>Acuerdo de integración en vigor estatutos de la asociación, entidad o estructura donde acredite que entre sus objetivos está la promoción del desarrollo rural o el impulso del desarrollo endógeno de la ZRL, certificado de estar al corriente de las cuotas económicas.</t>
  </si>
  <si>
    <t>Escritura de constitución, certificado de inscripción en el registro de sociedades cooperativas, certificado de estar al corriente de la cuotas como asociado.</t>
  </si>
  <si>
    <t>1) Informe sobre volumen de negocio y número de efectivos totales a través de: Informe de auditoría, si procede o balance de situación y la cuenta de pérdidas y ganancias depositadas en el registro correspondiente.
2) Informe de vida laboral de la entidad.</t>
  </si>
  <si>
    <t>Documento de inscripción en el Registro Andaluz de Asociaciones, escritura de constitución, estatutos donde se definan sus fines según Ley 5/2011.</t>
  </si>
  <si>
    <t>Certificado emitido por Servicio de Gestión y control de Ayudas FEADER (Dirección General) donde se ratifique esa condición.</t>
  </si>
  <si>
    <t>Certificaciones de obra, acta de recepción de obras, en caso de impliquen obras.
Ficha técnica de equipos y maquinaria en caso que impliquen la adquisiciones de bienes muebles.
Certificado de alta en CNAE, en caso de nueva actividad.</t>
  </si>
  <si>
    <t>Certificaciones de obra, acta de recepción de obras, en caso de impliquen obras.
Ficha técnica de equipos y maquinaria en caso que impliquen la adquisiciones de bines muebles.
Certificado de alta en CNAE, en caso de nueva actividad.</t>
  </si>
  <si>
    <t>Copia de folletos, campañas publicitarias en prensa, radio, enlaces a web, programa de jornadas, conferencias, simpósium, o cualquier otro evento de fomento y difusión.
A su vez se realizará reportaje fotográfico del evento.</t>
  </si>
  <si>
    <t>certificado servicio público de empleo que acredite que situación de demandante en alta,la acreditación de emprendedor se acreditará mediante el alta RETA.</t>
  </si>
  <si>
    <t>Certificado de socios, Escritura de constitución, DNI promotores jóvenes.</t>
  </si>
  <si>
    <t>Certificado de socios, Escritura de constitución</t>
  </si>
  <si>
    <t>Certificado de socios, Escritura de constitución, certificado composición órgano de dirección.</t>
  </si>
  <si>
    <t>Certificado de socios, Escritura de constitución, certificado inscripción registro de cooperativas de Andalucía.</t>
  </si>
  <si>
    <t>Acta de constitución, Estatutos de la asociación donde se recojan sus fines, certificado de inscripción en el registro oficial de asociaciones.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</si>
</sst>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8">
    <font>
      <sz val="11"/>
      <color indexed="8"/>
      <name val="Liberation Sans1"/>
      <family val="2"/>
    </font>
    <font>
      <b/>
      <sz val="10"/>
      <color indexed="8"/>
      <name val="Liberation Sans1"/>
      <family val="2"/>
    </font>
    <font>
      <sz val="10"/>
      <color indexed="9"/>
      <name val="Liberation Sans1"/>
      <family val="2"/>
    </font>
    <font>
      <sz val="10"/>
      <color indexed="16"/>
      <name val="Liberation Sans1"/>
      <family val="2"/>
    </font>
    <font>
      <b/>
      <sz val="10"/>
      <color indexed="9"/>
      <name val="Liberation Sans1"/>
      <family val="2"/>
    </font>
    <font>
      <i/>
      <sz val="10"/>
      <color indexed="23"/>
      <name val="Liberation Sans1"/>
      <family val="2"/>
    </font>
    <font>
      <sz val="10"/>
      <color indexed="17"/>
      <name val="Liberation Sans1"/>
      <family val="2"/>
    </font>
    <font>
      <b/>
      <sz val="24"/>
      <color indexed="8"/>
      <name val="Liberation Sans1"/>
      <family val="2"/>
    </font>
    <font>
      <sz val="18"/>
      <color indexed="8"/>
      <name val="Liberation Sans1"/>
      <family val="2"/>
    </font>
    <font>
      <sz val="12"/>
      <color indexed="8"/>
      <name val="Liberation Sans1"/>
      <family val="2"/>
    </font>
    <font>
      <u/>
      <sz val="10"/>
      <color indexed="12"/>
      <name val="Liberation Sans1"/>
      <family val="2"/>
    </font>
    <font>
      <sz val="10"/>
      <color indexed="19"/>
      <name val="Liberation Sans1"/>
      <family val="2"/>
    </font>
    <font>
      <sz val="10"/>
      <color indexed="63"/>
      <name val="Liberation Sans1"/>
      <family val="2"/>
    </font>
    <font>
      <b/>
      <sz val="10"/>
      <color indexed="8"/>
      <name val="Source Sans Pro"/>
      <family val="2"/>
    </font>
    <font>
      <sz val="10"/>
      <color indexed="8"/>
      <name val="Source Sans Pro"/>
      <family val="2"/>
    </font>
    <font>
      <sz val="11"/>
      <color indexed="8"/>
      <name val="Liberation Sans1"/>
      <family val="2"/>
    </font>
    <font>
      <sz val="10"/>
      <color rgb="FF000000"/>
      <name val="Arial"/>
      <family val="2"/>
      <charset val="1"/>
    </font>
    <font>
      <b/>
      <sz val="11"/>
      <color rgb="FF000000"/>
      <name val="Arial Narrow"/>
      <family val="2"/>
    </font>
    <font>
      <b/>
      <sz val="11"/>
      <color theme="1"/>
      <name val="Arial Narrow"/>
      <family val="2"/>
    </font>
    <font>
      <sz val="11"/>
      <color indexed="8"/>
      <name val="Arial Narrow"/>
      <family val="2"/>
    </font>
    <font>
      <sz val="11"/>
      <color rgb="FF000000"/>
      <name val="Arial Narrow"/>
      <family val="2"/>
    </font>
    <font>
      <b/>
      <sz val="10.5"/>
      <color rgb="FF000000"/>
      <name val="Arial Narrow"/>
      <family val="2"/>
    </font>
    <font>
      <sz val="10.5"/>
      <color rgb="FF000000"/>
      <name val="Arial Narrow"/>
      <family val="2"/>
    </font>
    <font>
      <b/>
      <sz val="11"/>
      <color indexed="8"/>
      <name val="Arial Narrow"/>
      <family val="2"/>
    </font>
    <font>
      <b/>
      <sz val="12"/>
      <color indexed="8"/>
      <name val="Arial Narrow"/>
      <family val="2"/>
    </font>
    <font>
      <sz val="12"/>
      <color indexed="8"/>
      <name val="Arial Narrow"/>
      <family val="2"/>
    </font>
    <font>
      <b/>
      <sz val="11"/>
      <color rgb="FF002060"/>
      <name val="Arial Narrow"/>
      <family val="2"/>
    </font>
    <font>
      <sz val="10.5"/>
      <color indexed="8"/>
      <name val="Arial Narrow"/>
      <family val="2"/>
    </font>
    <font>
      <b/>
      <sz val="10.5"/>
      <color indexed="8"/>
      <name val="Arial Narrow"/>
      <family val="2"/>
    </font>
    <font>
      <b/>
      <sz val="10.5"/>
      <color rgb="FF002060"/>
      <name val="Arial Narrow"/>
      <family val="2"/>
    </font>
    <font>
      <b/>
      <sz val="10.5"/>
      <name val="Arial Narrow"/>
      <family val="2"/>
    </font>
    <font>
      <u/>
      <sz val="10.5"/>
      <color indexed="8"/>
      <name val="Arial Narrow"/>
      <family val="2"/>
    </font>
    <font>
      <b/>
      <u/>
      <sz val="10.5"/>
      <color rgb="FF000000"/>
      <name val="Arial Narrow"/>
      <family val="2"/>
    </font>
    <font>
      <b/>
      <sz val="14"/>
      <color indexed="8"/>
      <name val="Arial Narrow"/>
      <family val="2"/>
    </font>
    <font>
      <b/>
      <sz val="12"/>
      <color rgb="FF000000"/>
      <name val="Arial Narrow"/>
      <family val="2"/>
    </font>
    <font>
      <sz val="11"/>
      <color indexed="8"/>
      <name val="Aptos Narrow"/>
      <family val="2"/>
      <scheme val="minor"/>
    </font>
    <font>
      <sz val="10"/>
      <color indexed="8"/>
      <name val="Arial"/>
      <family val="2"/>
    </font>
    <font>
      <sz val="10.5"/>
      <color indexed="63"/>
      <name val="Arial Narrow"/>
      <family val="2"/>
    </font>
    <font>
      <b/>
      <sz val="10.5"/>
      <color indexed="63"/>
      <name val="Arial Narrow"/>
      <family val="2"/>
    </font>
    <font>
      <b/>
      <sz val="10.5"/>
      <color theme="1"/>
      <name val="Arial Narrow"/>
      <family val="2"/>
    </font>
    <font>
      <sz val="10.5"/>
      <color theme="1"/>
      <name val="Arial Narrow"/>
      <family val="2"/>
    </font>
    <font>
      <sz val="10.5"/>
      <name val="Arial Narrow"/>
      <family val="2"/>
    </font>
    <font>
      <sz val="8"/>
      <name val="Liberation Sans1"/>
      <family val="2"/>
    </font>
    <font>
      <sz val="12"/>
      <color theme="1"/>
      <name val="Arial Narrow"/>
      <family val="2"/>
    </font>
    <font>
      <sz val="10.5"/>
      <color rgb="FF002060"/>
      <name val="Arial Narrow"/>
      <family val="2"/>
    </font>
    <font>
      <b/>
      <sz val="14"/>
      <color theme="1"/>
      <name val="Arial Narrow"/>
      <family val="2"/>
    </font>
    <font>
      <sz val="12"/>
      <color rgb="FF002060"/>
      <name val="Arial Narrow"/>
      <family val="2"/>
    </font>
    <font>
      <b/>
      <sz val="14"/>
      <color rgb="FF002060"/>
      <name val="Arial Narrow"/>
      <family val="2"/>
    </font>
  </fonts>
  <fills count="3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31"/>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7"/>
      </patternFill>
    </fill>
    <fill>
      <patternFill patternType="solid">
        <fgColor theme="2"/>
        <bgColor indexed="31"/>
      </patternFill>
    </fill>
    <fill>
      <patternFill patternType="solid">
        <fgColor theme="2"/>
        <bgColor indexed="22"/>
      </patternFill>
    </fill>
    <fill>
      <patternFill patternType="solid">
        <fgColor theme="2"/>
        <bgColor indexed="64"/>
      </patternFill>
    </fill>
    <fill>
      <patternFill patternType="solid">
        <fgColor rgb="FFFFFFCC"/>
        <bgColor indexed="64"/>
      </patternFill>
    </fill>
    <fill>
      <patternFill patternType="solid">
        <fgColor theme="0"/>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rgb="FFC0C0C0"/>
        <bgColor rgb="FFCCCCFF"/>
      </patternFill>
    </fill>
    <fill>
      <patternFill patternType="solid">
        <fgColor rgb="FFFFFFFF"/>
        <bgColor rgb="FFFFFFCC"/>
      </patternFill>
    </fill>
    <fill>
      <patternFill patternType="solid">
        <fgColor theme="9" tint="0.59999389629810485"/>
        <bgColor rgb="FFFFFF00"/>
      </patternFill>
    </fill>
    <fill>
      <patternFill patternType="solid">
        <fgColor theme="9" tint="0.59999389629810485"/>
        <bgColor indexed="64"/>
      </patternFill>
    </fill>
    <fill>
      <patternFill patternType="solid">
        <fgColor theme="4" tint="0.59999389629810485"/>
        <bgColor rgb="FFFFFF00"/>
      </patternFill>
    </fill>
    <fill>
      <patternFill patternType="solid">
        <fgColor theme="4" tint="0.59999389629810485"/>
        <bgColor indexed="64"/>
      </patternFill>
    </fill>
    <fill>
      <patternFill patternType="solid">
        <fgColor rgb="FFFFFFFF"/>
        <bgColor indexed="64"/>
      </patternFill>
    </fill>
    <fill>
      <patternFill patternType="solid">
        <fgColor rgb="FFE1FFE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89999084444715716"/>
        <bgColor indexed="9"/>
      </patternFill>
    </fill>
    <fill>
      <patternFill patternType="solid">
        <fgColor theme="3" tint="0.89999084444715716"/>
        <bgColor indexed="64"/>
      </patternFill>
    </fill>
    <fill>
      <patternFill patternType="solid">
        <fgColor rgb="FF92D050"/>
        <bgColor indexed="64"/>
      </patternFill>
    </fill>
    <fill>
      <patternFill patternType="solid">
        <fgColor theme="3" tint="0.89999084444715716"/>
        <bgColor indexed="22"/>
      </patternFill>
    </fill>
    <fill>
      <patternFill patternType="solid">
        <fgColor rgb="FF89BEBA"/>
      </patternFill>
    </fill>
    <fill>
      <patternFill patternType="solid">
        <fgColor rgb="FFFFC000"/>
        <bgColor indexed="64"/>
      </patternFill>
    </fill>
    <fill>
      <patternFill patternType="solid">
        <fgColor rgb="FFFFCC66"/>
        <bgColor indexed="64"/>
      </patternFill>
    </fill>
    <fill>
      <patternFill patternType="solid">
        <fgColor theme="8" tint="0.79998168889431442"/>
        <bgColor indexed="64"/>
      </patternFill>
    </fill>
    <fill>
      <patternFill patternType="solid">
        <fgColor theme="8" tint="0.79998168889431442"/>
        <bgColor indexed="31"/>
      </patternFill>
    </fill>
    <fill>
      <patternFill patternType="solid">
        <fgColor theme="0"/>
        <bgColor indexed="27"/>
      </patternFill>
    </fill>
    <fill>
      <patternFill patternType="solid">
        <fgColor theme="3" tint="0.749992370372631"/>
        <bgColor indexed="31"/>
      </patternFill>
    </fill>
  </fills>
  <borders count="24">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medium">
        <color rgb="FFFFFFFF"/>
      </right>
      <top style="medium">
        <color rgb="FFFFFFFF"/>
      </top>
      <bottom/>
      <diagonal/>
    </border>
    <border>
      <left style="thin">
        <color rgb="FFC55A11"/>
      </left>
      <right style="thin">
        <color rgb="FFC55A11"/>
      </right>
      <top style="thin">
        <color rgb="FFC55A11"/>
      </top>
      <bottom style="thin">
        <color rgb="FFC55A11"/>
      </bottom>
      <diagonal/>
    </border>
    <border>
      <left/>
      <right/>
      <top style="medium">
        <color rgb="FFFFFFFF"/>
      </top>
      <bottom/>
      <diagonal/>
    </border>
    <border>
      <left style="thin">
        <color rgb="FFC55A11"/>
      </left>
      <right style="thin">
        <color rgb="FFC55A11"/>
      </right>
      <top style="thin">
        <color rgb="FFC55A11"/>
      </top>
      <bottom/>
      <diagonal/>
    </border>
    <border>
      <left style="thin">
        <color theme="5"/>
      </left>
      <right style="thin">
        <color rgb="FFC55A11"/>
      </right>
      <top style="thin">
        <color theme="5"/>
      </top>
      <bottom style="thin">
        <color theme="5"/>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rgb="FFC55A11"/>
      </left>
      <right style="thin">
        <color rgb="FFC55A11"/>
      </right>
      <top/>
      <bottom style="thin">
        <color rgb="FFC55A11"/>
      </bottom>
      <diagonal/>
    </border>
  </borders>
  <cellStyleXfs count="22">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8" borderId="1" applyProtection="0"/>
    <xf numFmtId="0" fontId="15" fillId="0" borderId="0" applyBorder="0" applyProtection="0"/>
    <xf numFmtId="0" fontId="15" fillId="0" borderId="0" applyBorder="0" applyProtection="0"/>
    <xf numFmtId="0" fontId="3" fillId="0" borderId="0" applyBorder="0" applyProtection="0"/>
    <xf numFmtId="43" fontId="15" fillId="0" borderId="0" applyFont="0" applyFill="0" applyBorder="0" applyAlignment="0" applyProtection="0"/>
    <xf numFmtId="0" fontId="16" fillId="0" borderId="0"/>
    <xf numFmtId="0" fontId="16" fillId="0" borderId="0"/>
    <xf numFmtId="0" fontId="35" fillId="0" borderId="0"/>
  </cellStyleXfs>
  <cellXfs count="265">
    <xf numFmtId="0" fontId="0" fillId="0" borderId="0" xfId="0"/>
    <xf numFmtId="0" fontId="14" fillId="0" borderId="0" xfId="0" applyFont="1" applyAlignment="1">
      <alignment vertical="center"/>
    </xf>
    <xf numFmtId="0" fontId="14" fillId="0" borderId="0" xfId="0" applyFont="1" applyAlignment="1">
      <alignment horizontal="justify" vertical="center"/>
    </xf>
    <xf numFmtId="0" fontId="14" fillId="0" borderId="0" xfId="0" applyFont="1" applyAlignment="1">
      <alignment horizontal="center" vertical="center"/>
    </xf>
    <xf numFmtId="0" fontId="13" fillId="0" borderId="0" xfId="0" applyFont="1" applyAlignment="1">
      <alignment horizontal="left" vertical="center"/>
    </xf>
    <xf numFmtId="0" fontId="19" fillId="0" borderId="0" xfId="0" applyFont="1"/>
    <xf numFmtId="0" fontId="17" fillId="17" borderId="2" xfId="19" applyFont="1" applyFill="1" applyBorder="1" applyAlignment="1">
      <alignment horizontal="center" vertical="center" wrapText="1"/>
    </xf>
    <xf numFmtId="0" fontId="20" fillId="18" borderId="2" xfId="20" applyFont="1" applyFill="1" applyBorder="1" applyAlignment="1">
      <alignment wrapText="1"/>
    </xf>
    <xf numFmtId="3" fontId="20" fillId="18" borderId="2" xfId="20" applyNumberFormat="1" applyFont="1" applyFill="1" applyBorder="1" applyAlignment="1">
      <alignment horizontal="right" wrapText="1"/>
    </xf>
    <xf numFmtId="0" fontId="19" fillId="0" borderId="2" xfId="0" applyFont="1" applyBorder="1"/>
    <xf numFmtId="0" fontId="17" fillId="19" borderId="2" xfId="20" applyFont="1" applyFill="1" applyBorder="1" applyAlignment="1">
      <alignment horizontal="left" vertical="center" wrapText="1"/>
    </xf>
    <xf numFmtId="3" fontId="18" fillId="20" borderId="2" xfId="0" applyNumberFormat="1" applyFont="1" applyFill="1" applyBorder="1" applyAlignment="1">
      <alignment horizontal="right" vertical="center" wrapText="1"/>
    </xf>
    <xf numFmtId="0" fontId="17" fillId="21" borderId="2" xfId="20" applyFont="1" applyFill="1" applyBorder="1" applyAlignment="1">
      <alignment horizontal="left" vertical="center" wrapText="1"/>
    </xf>
    <xf numFmtId="3" fontId="18" fillId="22" borderId="2" xfId="0" applyNumberFormat="1" applyFont="1" applyFill="1" applyBorder="1" applyAlignment="1">
      <alignment horizontal="right" vertical="center" wrapText="1"/>
    </xf>
    <xf numFmtId="3" fontId="20" fillId="18" borderId="0" xfId="20" applyNumberFormat="1" applyFont="1" applyFill="1" applyAlignment="1">
      <alignment horizontal="right" wrapText="1"/>
    </xf>
    <xf numFmtId="0" fontId="19" fillId="0" borderId="2" xfId="0" applyFont="1" applyBorder="1" applyAlignment="1">
      <alignment horizontal="center" wrapText="1"/>
    </xf>
    <xf numFmtId="43" fontId="19" fillId="0" borderId="2" xfId="18" applyFont="1" applyBorder="1"/>
    <xf numFmtId="0" fontId="24" fillId="25" borderId="6" xfId="0" applyFont="1" applyFill="1" applyBorder="1" applyAlignment="1">
      <alignment vertical="center"/>
    </xf>
    <xf numFmtId="0" fontId="25" fillId="0" borderId="0" xfId="0" applyFont="1" applyAlignment="1">
      <alignment vertical="center"/>
    </xf>
    <xf numFmtId="0" fontId="17" fillId="26" borderId="2" xfId="0" applyFont="1" applyFill="1" applyBorder="1" applyAlignment="1">
      <alignment horizontal="justify" vertical="center" wrapText="1"/>
    </xf>
    <xf numFmtId="0" fontId="27" fillId="0" borderId="0" xfId="0" applyFont="1"/>
    <xf numFmtId="0" fontId="27" fillId="0" borderId="0" xfId="0" applyFont="1" applyAlignment="1">
      <alignment horizontal="center"/>
    </xf>
    <xf numFmtId="0" fontId="27" fillId="0" borderId="0" xfId="0" applyFont="1" applyAlignment="1">
      <alignment vertical="center" wrapText="1"/>
    </xf>
    <xf numFmtId="0" fontId="28" fillId="15" borderId="8" xfId="0" applyFont="1" applyFill="1" applyBorder="1" applyAlignment="1">
      <alignment horizontal="center" vertical="center" wrapText="1"/>
    </xf>
    <xf numFmtId="0" fontId="28" fillId="11" borderId="2" xfId="0" applyFont="1" applyFill="1" applyBorder="1" applyAlignment="1">
      <alignment horizontal="justify" vertical="center" wrapText="1"/>
    </xf>
    <xf numFmtId="0" fontId="28" fillId="15" borderId="7" xfId="0" applyFont="1" applyFill="1" applyBorder="1" applyAlignment="1">
      <alignment horizontal="center" vertical="center" wrapText="1"/>
    </xf>
    <xf numFmtId="0" fontId="28" fillId="0" borderId="2" xfId="0" applyFont="1" applyBorder="1" applyAlignment="1">
      <alignment horizontal="center" vertical="center" wrapText="1"/>
    </xf>
    <xf numFmtId="0" fontId="27" fillId="0" borderId="2" xfId="0" applyFont="1" applyBorder="1" applyAlignment="1">
      <alignment horizontal="left" vertical="center" wrapText="1"/>
    </xf>
    <xf numFmtId="0" fontId="27" fillId="0" borderId="2" xfId="0" applyFont="1" applyBorder="1" applyAlignment="1">
      <alignment horizontal="justify" vertical="center" wrapText="1"/>
    </xf>
    <xf numFmtId="0" fontId="27" fillId="0" borderId="2" xfId="0" applyFont="1" applyBorder="1" applyAlignment="1">
      <alignment horizontal="center" vertical="center" wrapText="1"/>
    </xf>
    <xf numFmtId="0" fontId="28" fillId="10" borderId="2" xfId="0" applyFont="1" applyFill="1" applyBorder="1" applyAlignment="1">
      <alignment vertical="center" wrapText="1"/>
    </xf>
    <xf numFmtId="0" fontId="28" fillId="15" borderId="2" xfId="0" applyFont="1" applyFill="1" applyBorder="1" applyAlignment="1">
      <alignment horizontal="center" vertical="center"/>
    </xf>
    <xf numFmtId="0" fontId="28" fillId="11" borderId="2" xfId="0" applyFont="1" applyFill="1" applyBorder="1" applyAlignment="1">
      <alignment horizontal="left" vertical="center" wrapText="1"/>
    </xf>
    <xf numFmtId="0" fontId="28" fillId="15" borderId="2"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horizontal="justify" vertical="center" wrapText="1"/>
    </xf>
    <xf numFmtId="0" fontId="27" fillId="0" borderId="2" xfId="0" applyFont="1" applyBorder="1" applyAlignment="1">
      <alignment horizontal="center" vertical="center"/>
    </xf>
    <xf numFmtId="0" fontId="27" fillId="9" borderId="2" xfId="0" applyFont="1" applyFill="1" applyBorder="1" applyAlignment="1">
      <alignment horizontal="center"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5" xfId="0" applyFont="1" applyBorder="1" applyAlignment="1">
      <alignment horizontal="center" vertical="center"/>
    </xf>
    <xf numFmtId="0" fontId="27" fillId="0" borderId="2" xfId="0" applyFont="1" applyBorder="1" applyAlignment="1">
      <alignment vertical="center" wrapText="1"/>
    </xf>
    <xf numFmtId="0" fontId="27" fillId="0" borderId="8" xfId="0" applyFont="1" applyBorder="1" applyAlignment="1">
      <alignment vertical="center"/>
    </xf>
    <xf numFmtId="0" fontId="28" fillId="0" borderId="2" xfId="0" applyFont="1" applyBorder="1" applyAlignment="1">
      <alignment horizontal="center" vertical="center"/>
    </xf>
    <xf numFmtId="0" fontId="28" fillId="0" borderId="2" xfId="0" applyFont="1" applyBorder="1" applyAlignment="1">
      <alignment vertical="center" wrapText="1"/>
    </xf>
    <xf numFmtId="0" fontId="27" fillId="0" borderId="8" xfId="0" applyFont="1" applyBorder="1" applyAlignment="1">
      <alignment vertical="center" wrapText="1"/>
    </xf>
    <xf numFmtId="0" fontId="27" fillId="0" borderId="0" xfId="0" applyFont="1" applyAlignment="1">
      <alignment horizontal="justify" vertical="center"/>
    </xf>
    <xf numFmtId="0" fontId="27" fillId="0" borderId="4" xfId="0" applyFont="1" applyBorder="1" applyAlignment="1">
      <alignment horizontal="center" vertical="center"/>
    </xf>
    <xf numFmtId="0" fontId="22" fillId="23" borderId="2" xfId="0" applyFont="1" applyFill="1" applyBorder="1" applyAlignment="1">
      <alignment horizontal="center" vertical="center" wrapText="1"/>
    </xf>
    <xf numFmtId="0" fontId="28" fillId="29" borderId="2" xfId="0" applyFont="1" applyFill="1" applyBorder="1" applyAlignment="1">
      <alignment horizontal="center" vertical="center" wrapText="1"/>
    </xf>
    <xf numFmtId="0" fontId="29" fillId="29" borderId="8" xfId="0" applyFont="1" applyFill="1" applyBorder="1" applyAlignment="1">
      <alignment vertical="center"/>
    </xf>
    <xf numFmtId="0" fontId="29" fillId="29" borderId="4" xfId="0" applyFont="1" applyFill="1" applyBorder="1" applyAlignment="1">
      <alignment horizontal="center" vertical="center"/>
    </xf>
    <xf numFmtId="0" fontId="29" fillId="29" borderId="2" xfId="0" applyFont="1" applyFill="1" applyBorder="1" applyAlignment="1">
      <alignment horizontal="justify" vertical="center"/>
    </xf>
    <xf numFmtId="0" fontId="28" fillId="28" borderId="2" xfId="0" applyFont="1" applyFill="1" applyBorder="1" applyAlignment="1">
      <alignment horizontal="center" vertical="center" wrapText="1"/>
    </xf>
    <xf numFmtId="0" fontId="28" fillId="29" borderId="2" xfId="0" applyFont="1" applyFill="1" applyBorder="1" applyAlignment="1">
      <alignment horizontal="center" vertical="center"/>
    </xf>
    <xf numFmtId="0" fontId="28" fillId="29" borderId="5" xfId="0" applyFont="1" applyFill="1" applyBorder="1" applyAlignment="1">
      <alignment horizontal="center" vertical="center"/>
    </xf>
    <xf numFmtId="0" fontId="28" fillId="29" borderId="4" xfId="0" applyFont="1" applyFill="1" applyBorder="1" applyAlignment="1">
      <alignment horizontal="center" vertical="center"/>
    </xf>
    <xf numFmtId="0" fontId="28" fillId="12" borderId="2" xfId="0" applyFont="1" applyFill="1" applyBorder="1" applyAlignment="1">
      <alignment horizontal="center" vertical="center"/>
    </xf>
    <xf numFmtId="0" fontId="28" fillId="10" borderId="2" xfId="0" applyFont="1" applyFill="1" applyBorder="1" applyAlignment="1">
      <alignment horizontal="left" vertical="center"/>
    </xf>
    <xf numFmtId="0" fontId="27" fillId="14" borderId="2" xfId="0" applyFont="1" applyFill="1" applyBorder="1" applyAlignment="1">
      <alignment vertical="center"/>
    </xf>
    <xf numFmtId="0" fontId="19" fillId="0" borderId="0" xfId="0" applyFont="1" applyAlignment="1">
      <alignment vertical="center"/>
    </xf>
    <xf numFmtId="0" fontId="20" fillId="23" borderId="2" xfId="0" applyFont="1" applyFill="1" applyBorder="1" applyAlignment="1">
      <alignment horizontal="center" vertical="center" wrapText="1"/>
    </xf>
    <xf numFmtId="0" fontId="20" fillId="23" borderId="2" xfId="0" applyFont="1" applyFill="1" applyBorder="1" applyAlignment="1">
      <alignment horizontal="justify" vertical="center" wrapText="1"/>
    </xf>
    <xf numFmtId="0" fontId="17" fillId="15" borderId="2" xfId="0" applyFont="1" applyFill="1" applyBorder="1" applyAlignment="1">
      <alignment horizontal="center" vertical="center" wrapText="1"/>
    </xf>
    <xf numFmtId="0" fontId="25" fillId="0" borderId="0" xfId="0" applyFont="1"/>
    <xf numFmtId="0" fontId="28" fillId="31" borderId="2" xfId="0" applyFont="1" applyFill="1" applyBorder="1" applyAlignment="1">
      <alignment horizontal="center" vertical="center" wrapText="1"/>
    </xf>
    <xf numFmtId="0" fontId="23" fillId="29" borderId="2" xfId="0" applyFont="1" applyFill="1" applyBorder="1" applyAlignment="1">
      <alignment horizontal="center" vertical="center" wrapText="1"/>
    </xf>
    <xf numFmtId="0" fontId="27" fillId="0" borderId="2" xfId="0" applyFont="1" applyBorder="1" applyAlignment="1" applyProtection="1">
      <alignment vertical="center" wrapText="1"/>
      <protection locked="0"/>
    </xf>
    <xf numFmtId="0" fontId="27" fillId="9" borderId="2" xfId="0" applyFont="1" applyFill="1" applyBorder="1" applyAlignment="1">
      <alignment horizontal="left" vertical="center"/>
    </xf>
    <xf numFmtId="0" fontId="23" fillId="15" borderId="2" xfId="0" applyFont="1" applyFill="1" applyBorder="1" applyAlignment="1">
      <alignment horizontal="center" vertical="center"/>
    </xf>
    <xf numFmtId="0" fontId="23" fillId="29" borderId="2" xfId="0" applyFont="1" applyFill="1" applyBorder="1" applyAlignment="1">
      <alignment horizontal="center" vertical="center"/>
    </xf>
    <xf numFmtId="0" fontId="28" fillId="12"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6" fillId="0" borderId="0" xfId="0" applyFont="1"/>
    <xf numFmtId="0" fontId="36" fillId="0" borderId="0" xfId="0" applyFont="1" applyAlignment="1">
      <alignment vertical="center" wrapText="1"/>
    </xf>
    <xf numFmtId="2" fontId="36" fillId="0" borderId="0" xfId="0" applyNumberFormat="1" applyFont="1"/>
    <xf numFmtId="0" fontId="28" fillId="0" borderId="0" xfId="0" applyFont="1" applyAlignment="1">
      <alignment horizontal="center" vertical="center" wrapText="1"/>
    </xf>
    <xf numFmtId="0" fontId="28" fillId="0" borderId="0" xfId="0" applyFont="1" applyAlignment="1">
      <alignment vertical="center" wrapText="1"/>
    </xf>
    <xf numFmtId="0" fontId="28" fillId="32" borderId="2" xfId="21" applyFont="1" applyFill="1" applyBorder="1" applyAlignment="1">
      <alignment vertical="center"/>
    </xf>
    <xf numFmtId="3" fontId="27" fillId="0" borderId="0" xfId="0" applyNumberFormat="1" applyFont="1"/>
    <xf numFmtId="0" fontId="28" fillId="36" borderId="2" xfId="0" applyFont="1" applyFill="1" applyBorder="1" applyAlignment="1">
      <alignment horizontal="center" vertical="center" wrapText="1"/>
    </xf>
    <xf numFmtId="2" fontId="27" fillId="0" borderId="0" xfId="0" applyNumberFormat="1" applyFont="1"/>
    <xf numFmtId="2" fontId="28" fillId="35" borderId="0" xfId="0" applyNumberFormat="1" applyFont="1" applyFill="1"/>
    <xf numFmtId="0" fontId="37" fillId="0" borderId="0" xfId="0" applyFont="1"/>
    <xf numFmtId="164" fontId="27" fillId="0" borderId="0" xfId="0" applyNumberFormat="1" applyFont="1"/>
    <xf numFmtId="0" fontId="39" fillId="0" borderId="17" xfId="0" applyFont="1" applyBorder="1" applyAlignment="1">
      <alignment vertical="center"/>
    </xf>
    <xf numFmtId="3" fontId="40" fillId="0" borderId="17" xfId="0" applyNumberFormat="1" applyFont="1" applyBorder="1" applyAlignment="1">
      <alignment horizontal="center" vertical="center"/>
    </xf>
    <xf numFmtId="0" fontId="40" fillId="34" borderId="17" xfId="0" applyFont="1" applyFill="1" applyBorder="1" applyAlignment="1">
      <alignment horizontal="center" vertical="center"/>
    </xf>
    <xf numFmtId="0" fontId="40" fillId="14" borderId="17" xfId="0" applyFont="1" applyFill="1" applyBorder="1" applyAlignment="1">
      <alignment horizontal="center" vertical="center"/>
    </xf>
    <xf numFmtId="0" fontId="39" fillId="0" borderId="19" xfId="0" applyFont="1" applyBorder="1" applyAlignment="1">
      <alignment vertical="center"/>
    </xf>
    <xf numFmtId="3" fontId="40" fillId="0" borderId="19" xfId="0" applyNumberFormat="1" applyFont="1" applyBorder="1" applyAlignment="1">
      <alignment horizontal="center" vertical="center"/>
    </xf>
    <xf numFmtId="0" fontId="39" fillId="0" borderId="20" xfId="0" applyFont="1" applyBorder="1" applyAlignment="1">
      <alignment vertical="center" wrapText="1"/>
    </xf>
    <xf numFmtId="3" fontId="28" fillId="0" borderId="17" xfId="0" applyNumberFormat="1" applyFont="1" applyBorder="1" applyAlignment="1">
      <alignment horizontal="center"/>
    </xf>
    <xf numFmtId="0" fontId="27" fillId="0" borderId="15" xfId="21" applyFont="1" applyBorder="1" applyAlignment="1">
      <alignment vertical="center" wrapText="1"/>
    </xf>
    <xf numFmtId="0" fontId="28" fillId="0" borderId="15" xfId="21" applyFont="1" applyBorder="1" applyAlignment="1">
      <alignment horizontal="center" vertical="center" wrapText="1"/>
    </xf>
    <xf numFmtId="0" fontId="27" fillId="0" borderId="0" xfId="0" applyFont="1" applyAlignment="1">
      <alignment horizontal="center" vertical="center" wrapText="1"/>
    </xf>
    <xf numFmtId="0" fontId="27" fillId="0" borderId="15" xfId="21" applyFont="1" applyBorder="1" applyAlignment="1">
      <alignment horizontal="center" vertical="center" wrapText="1"/>
    </xf>
    <xf numFmtId="0" fontId="28" fillId="0" borderId="0" xfId="0" applyFont="1" applyAlignment="1">
      <alignment horizontal="center" wrapText="1"/>
    </xf>
    <xf numFmtId="0" fontId="27" fillId="0" borderId="14" xfId="21" applyFont="1" applyBorder="1"/>
    <xf numFmtId="0" fontId="28" fillId="0" borderId="14" xfId="21" applyFont="1" applyBorder="1" applyAlignment="1">
      <alignment horizontal="center"/>
    </xf>
    <xf numFmtId="0" fontId="27" fillId="0" borderId="14" xfId="21" applyFont="1" applyBorder="1" applyAlignment="1">
      <alignment horizontal="center"/>
    </xf>
    <xf numFmtId="0" fontId="28" fillId="0" borderId="14" xfId="21" applyFont="1" applyBorder="1" applyAlignment="1">
      <alignment horizontal="left"/>
    </xf>
    <xf numFmtId="3" fontId="27" fillId="0" borderId="14" xfId="21" applyNumberFormat="1" applyFont="1" applyBorder="1" applyAlignment="1">
      <alignment horizontal="right"/>
    </xf>
    <xf numFmtId="3" fontId="27" fillId="0" borderId="14" xfId="0" applyNumberFormat="1" applyFont="1" applyBorder="1" applyAlignment="1">
      <alignment horizontal="right"/>
    </xf>
    <xf numFmtId="3" fontId="28" fillId="0" borderId="0" xfId="0" applyNumberFormat="1" applyFont="1"/>
    <xf numFmtId="0" fontId="28" fillId="33" borderId="2" xfId="0" applyFont="1" applyFill="1" applyBorder="1" applyAlignment="1">
      <alignment vertical="center" wrapText="1"/>
    </xf>
    <xf numFmtId="0" fontId="27" fillId="0" borderId="15" xfId="21" applyFont="1" applyBorder="1"/>
    <xf numFmtId="0" fontId="28" fillId="0" borderId="15" xfId="21" applyFont="1" applyBorder="1" applyAlignment="1">
      <alignment horizontal="center"/>
    </xf>
    <xf numFmtId="0" fontId="27" fillId="0" borderId="15" xfId="21" applyFont="1" applyBorder="1" applyAlignment="1">
      <alignment horizontal="center"/>
    </xf>
    <xf numFmtId="3" fontId="27" fillId="0" borderId="21" xfId="0" applyNumberFormat="1" applyFont="1" applyBorder="1" applyAlignment="1">
      <alignment horizontal="right"/>
    </xf>
    <xf numFmtId="0" fontId="28" fillId="0" borderId="0" xfId="21" applyFont="1" applyAlignment="1">
      <alignment vertical="center"/>
    </xf>
    <xf numFmtId="0" fontId="28" fillId="0" borderId="0" xfId="21" applyFont="1" applyAlignment="1">
      <alignment horizontal="center" vertical="center"/>
    </xf>
    <xf numFmtId="3" fontId="27" fillId="0" borderId="0" xfId="21" applyNumberFormat="1" applyFont="1" applyAlignment="1">
      <alignment horizontal="right"/>
    </xf>
    <xf numFmtId="0" fontId="28" fillId="29" borderId="6" xfId="21" applyFont="1" applyFill="1" applyBorder="1" applyAlignment="1">
      <alignment vertical="center"/>
    </xf>
    <xf numFmtId="0" fontId="28" fillId="0" borderId="22" xfId="21" applyFont="1" applyBorder="1" applyAlignment="1">
      <alignment horizontal="center"/>
    </xf>
    <xf numFmtId="0" fontId="28" fillId="0" borderId="0" xfId="21" applyFont="1" applyAlignment="1">
      <alignment horizontal="center"/>
    </xf>
    <xf numFmtId="0" fontId="28" fillId="35" borderId="2" xfId="0" applyFont="1" applyFill="1" applyBorder="1" applyAlignment="1">
      <alignment horizontal="left" vertical="center" wrapText="1"/>
    </xf>
    <xf numFmtId="0" fontId="38" fillId="0" borderId="2" xfId="0" applyFont="1" applyBorder="1" applyAlignment="1">
      <alignment vertical="center" wrapText="1"/>
    </xf>
    <xf numFmtId="0" fontId="3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5" xfId="0" applyFont="1" applyBorder="1"/>
    <xf numFmtId="164" fontId="27" fillId="0" borderId="2" xfId="0" applyNumberFormat="1" applyFont="1" applyBorder="1"/>
    <xf numFmtId="0" fontId="38" fillId="0" borderId="2" xfId="0" applyFont="1" applyBorder="1"/>
    <xf numFmtId="0" fontId="41" fillId="0" borderId="0" xfId="0" applyFont="1"/>
    <xf numFmtId="0" fontId="41" fillId="0" borderId="18" xfId="0" applyFont="1" applyBorder="1" applyAlignment="1">
      <alignment horizontal="left" vertical="center" wrapText="1"/>
    </xf>
    <xf numFmtId="0" fontId="41" fillId="0" borderId="16" xfId="0" applyFont="1" applyBorder="1" applyAlignment="1">
      <alignment horizontal="left" vertical="center" wrapText="1"/>
    </xf>
    <xf numFmtId="0" fontId="39" fillId="0" borderId="23" xfId="0" applyFont="1" applyBorder="1" applyAlignment="1">
      <alignment vertical="center"/>
    </xf>
    <xf numFmtId="3" fontId="40" fillId="0" borderId="23" xfId="0" applyNumberFormat="1" applyFont="1" applyBorder="1" applyAlignment="1">
      <alignment horizontal="center" vertical="center"/>
    </xf>
    <xf numFmtId="0" fontId="30" fillId="33" borderId="2" xfId="0" applyFont="1" applyFill="1" applyBorder="1" applyAlignment="1">
      <alignment horizontal="center" vertical="center"/>
    </xf>
    <xf numFmtId="0" fontId="41" fillId="33" borderId="2" xfId="0" applyFont="1" applyFill="1" applyBorder="1"/>
    <xf numFmtId="164" fontId="27" fillId="0" borderId="2" xfId="0" applyNumberFormat="1" applyFont="1" applyBorder="1" applyAlignment="1">
      <alignment horizontal="center"/>
    </xf>
    <xf numFmtId="0" fontId="28" fillId="0" borderId="2" xfId="0" applyFont="1" applyBorder="1" applyAlignment="1">
      <alignment horizontal="center"/>
    </xf>
    <xf numFmtId="3" fontId="28" fillId="26" borderId="0" xfId="0" applyNumberFormat="1" applyFont="1" applyFill="1"/>
    <xf numFmtId="0" fontId="28" fillId="14" borderId="2" xfId="0" applyFont="1" applyFill="1" applyBorder="1" applyAlignment="1">
      <alignment vertical="center"/>
    </xf>
    <xf numFmtId="0" fontId="27" fillId="15" borderId="2" xfId="0" applyFont="1" applyFill="1" applyBorder="1" applyAlignment="1">
      <alignment horizontal="center" vertical="center"/>
    </xf>
    <xf numFmtId="0" fontId="27" fillId="0" borderId="2" xfId="0" applyFont="1" applyBorder="1" applyAlignment="1" applyProtection="1">
      <alignment horizontal="left" vertical="center" wrapText="1"/>
      <protection locked="0"/>
    </xf>
    <xf numFmtId="0" fontId="28" fillId="15" borderId="2" xfId="0" applyFont="1" applyFill="1" applyBorder="1" applyAlignment="1">
      <alignment horizontal="left" vertical="center" wrapText="1"/>
    </xf>
    <xf numFmtId="0" fontId="28" fillId="15" borderId="2" xfId="0" applyFont="1" applyFill="1" applyBorder="1" applyAlignment="1">
      <alignment vertical="center" wrapText="1"/>
    </xf>
    <xf numFmtId="0" fontId="28" fillId="15" borderId="2" xfId="0" applyFont="1" applyFill="1" applyBorder="1" applyAlignment="1">
      <alignment vertical="center"/>
    </xf>
    <xf numFmtId="0" fontId="28" fillId="15" borderId="2" xfId="0" applyFont="1" applyFill="1" applyBorder="1" applyAlignment="1">
      <alignment horizontal="left" vertical="center"/>
    </xf>
    <xf numFmtId="0" fontId="28" fillId="14" borderId="2"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27" fillId="0" borderId="8" xfId="0" applyFont="1" applyBorder="1" applyAlignment="1">
      <alignment horizontal="left" vertical="center" wrapText="1"/>
    </xf>
    <xf numFmtId="0" fontId="28" fillId="15" borderId="8" xfId="0" applyFont="1" applyFill="1" applyBorder="1" applyAlignment="1">
      <alignment horizontal="left" vertical="center"/>
    </xf>
    <xf numFmtId="0" fontId="27" fillId="0" borderId="8" xfId="0" applyFont="1" applyBorder="1" applyAlignment="1">
      <alignment horizontal="left" vertical="center"/>
    </xf>
    <xf numFmtId="0" fontId="28" fillId="15" borderId="4" xfId="0" applyFont="1" applyFill="1" applyBorder="1" applyAlignment="1">
      <alignment horizontal="left" vertical="center" wrapText="1"/>
    </xf>
    <xf numFmtId="0" fontId="27" fillId="0" borderId="4" xfId="0" applyFont="1" applyBorder="1" applyAlignment="1" applyProtection="1">
      <alignment horizontal="left" vertical="center" wrapText="1"/>
      <protection locked="0"/>
    </xf>
    <xf numFmtId="0" fontId="27" fillId="0" borderId="4" xfId="0" applyFont="1" applyBorder="1" applyAlignment="1">
      <alignment horizontal="left" vertical="center" wrapText="1"/>
    </xf>
    <xf numFmtId="0" fontId="28" fillId="15" borderId="4" xfId="0" applyFont="1" applyFill="1" applyBorder="1" applyAlignment="1">
      <alignment vertical="center" wrapText="1"/>
    </xf>
    <xf numFmtId="0" fontId="28" fillId="15" borderId="4" xfId="0" applyFont="1" applyFill="1" applyBorder="1" applyAlignment="1">
      <alignment vertical="center"/>
    </xf>
    <xf numFmtId="0" fontId="27" fillId="0" borderId="4" xfId="0" applyFont="1" applyBorder="1" applyAlignment="1" applyProtection="1">
      <alignment vertical="center" wrapText="1"/>
      <protection locked="0"/>
    </xf>
    <xf numFmtId="0" fontId="27" fillId="0" borderId="4" xfId="0" applyFont="1" applyBorder="1" applyAlignment="1">
      <alignment vertical="center" wrapText="1"/>
    </xf>
    <xf numFmtId="0" fontId="27" fillId="0" borderId="4" xfId="0" applyFont="1" applyBorder="1" applyAlignment="1">
      <alignment vertical="center"/>
    </xf>
    <xf numFmtId="0" fontId="28" fillId="15" borderId="4" xfId="0" applyFont="1" applyFill="1" applyBorder="1" applyAlignment="1">
      <alignment horizontal="left" vertical="center"/>
    </xf>
    <xf numFmtId="0" fontId="27" fillId="0" borderId="4" xfId="0" applyFont="1" applyBorder="1" applyAlignment="1">
      <alignment horizontal="left" vertical="center"/>
    </xf>
    <xf numFmtId="0" fontId="27" fillId="14" borderId="4" xfId="0" applyFont="1" applyFill="1" applyBorder="1" applyAlignment="1">
      <alignment vertical="center"/>
    </xf>
    <xf numFmtId="0" fontId="27" fillId="9" borderId="4" xfId="0" applyFont="1" applyFill="1" applyBorder="1" applyAlignment="1">
      <alignment horizontal="left" vertical="center"/>
    </xf>
    <xf numFmtId="0" fontId="27" fillId="14" borderId="0" xfId="0" applyFont="1" applyFill="1" applyAlignment="1">
      <alignment vertical="center"/>
    </xf>
    <xf numFmtId="0" fontId="28" fillId="14" borderId="0" xfId="0" applyFont="1" applyFill="1" applyAlignment="1">
      <alignment horizontal="left" vertical="center" wrapText="1"/>
    </xf>
    <xf numFmtId="0" fontId="27" fillId="14" borderId="0" xfId="0" applyFont="1" applyFill="1" applyAlignment="1" applyProtection="1">
      <alignment horizontal="left" vertical="center" wrapText="1"/>
      <protection locked="0"/>
    </xf>
    <xf numFmtId="0" fontId="27" fillId="14" borderId="0" xfId="0" applyFont="1" applyFill="1" applyAlignment="1">
      <alignment horizontal="left" vertical="center" wrapText="1"/>
    </xf>
    <xf numFmtId="0" fontId="28" fillId="14" borderId="0" xfId="0" applyFont="1" applyFill="1" applyAlignment="1">
      <alignment vertical="center" wrapText="1"/>
    </xf>
    <xf numFmtId="0" fontId="28" fillId="14" borderId="0" xfId="0" applyFont="1" applyFill="1" applyAlignment="1">
      <alignment vertical="center"/>
    </xf>
    <xf numFmtId="0" fontId="27" fillId="14" borderId="0" xfId="0" applyFont="1" applyFill="1" applyAlignment="1" applyProtection="1">
      <alignment vertical="center" wrapText="1"/>
      <protection locked="0"/>
    </xf>
    <xf numFmtId="0" fontId="27" fillId="14" borderId="0" xfId="0" applyFont="1" applyFill="1" applyAlignment="1">
      <alignment vertical="center" wrapText="1"/>
    </xf>
    <xf numFmtId="0" fontId="28" fillId="14" borderId="0" xfId="0" applyFont="1" applyFill="1" applyAlignment="1">
      <alignment horizontal="left" vertical="center"/>
    </xf>
    <xf numFmtId="0" fontId="27" fillId="14" borderId="0" xfId="0" applyFont="1" applyFill="1" applyAlignment="1">
      <alignment horizontal="left" vertical="center"/>
    </xf>
    <xf numFmtId="0" fontId="27" fillId="37" borderId="0" xfId="0" applyFont="1" applyFill="1" applyAlignment="1">
      <alignment horizontal="left" vertical="center"/>
    </xf>
    <xf numFmtId="0" fontId="14" fillId="14" borderId="0" xfId="0" applyFont="1" applyFill="1" applyAlignment="1">
      <alignment vertical="center"/>
    </xf>
    <xf numFmtId="0" fontId="28" fillId="0" borderId="8" xfId="0" applyFont="1" applyBorder="1" applyAlignment="1">
      <alignment horizontal="left" vertical="center"/>
    </xf>
    <xf numFmtId="0" fontId="28" fillId="38" borderId="8" xfId="0" applyFont="1" applyFill="1" applyBorder="1" applyAlignment="1">
      <alignment horizontal="left" vertical="center"/>
    </xf>
    <xf numFmtId="0" fontId="28" fillId="0" borderId="8" xfId="0" applyFont="1" applyBorder="1" applyAlignment="1">
      <alignment vertical="center"/>
    </xf>
    <xf numFmtId="0" fontId="27" fillId="0" borderId="0" xfId="0" applyFont="1" applyAlignment="1">
      <alignment horizontal="left" vertical="center"/>
    </xf>
    <xf numFmtId="0" fontId="14" fillId="0" borderId="2" xfId="0" applyFont="1" applyBorder="1" applyAlignment="1">
      <alignment vertical="center"/>
    </xf>
    <xf numFmtId="0" fontId="44" fillId="14" borderId="0" xfId="0" applyFont="1" applyFill="1" applyAlignment="1">
      <alignment horizontal="center" vertical="center"/>
    </xf>
    <xf numFmtId="0" fontId="43" fillId="13" borderId="2" xfId="0" applyFont="1" applyFill="1" applyBorder="1" applyAlignment="1">
      <alignment horizontal="center" vertical="center"/>
    </xf>
    <xf numFmtId="0" fontId="46" fillId="33" borderId="2" xfId="0" applyFont="1" applyFill="1" applyBorder="1" applyAlignment="1">
      <alignment horizontal="center" vertical="center"/>
    </xf>
    <xf numFmtId="0" fontId="27" fillId="0" borderId="2" xfId="0" applyFont="1" applyBorder="1" applyAlignment="1" applyProtection="1">
      <alignment vertical="top" wrapText="1"/>
      <protection locked="0"/>
    </xf>
    <xf numFmtId="0" fontId="28" fillId="15" borderId="6"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0" borderId="8" xfId="0" applyFont="1" applyFill="1" applyBorder="1" applyAlignment="1">
      <alignment horizontal="center" vertical="center"/>
    </xf>
    <xf numFmtId="0" fontId="28" fillId="10" borderId="11" xfId="0" applyFont="1" applyFill="1" applyBorder="1" applyAlignment="1">
      <alignment horizontal="center" vertical="center"/>
    </xf>
    <xf numFmtId="0" fontId="28" fillId="11" borderId="10" xfId="0" applyFont="1" applyFill="1" applyBorder="1" applyAlignment="1">
      <alignment vertical="center" wrapText="1"/>
    </xf>
    <xf numFmtId="0" fontId="28" fillId="11" borderId="4" xfId="0" applyFont="1" applyFill="1" applyBorder="1" applyAlignment="1">
      <alignment vertical="center" wrapText="1"/>
    </xf>
    <xf numFmtId="0" fontId="28" fillId="11" borderId="8" xfId="0" applyFont="1" applyFill="1" applyBorder="1" applyAlignment="1">
      <alignment horizontal="center" vertical="center"/>
    </xf>
    <xf numFmtId="0" fontId="28" fillId="11" borderId="4" xfId="0" applyFont="1" applyFill="1" applyBorder="1" applyAlignment="1">
      <alignment horizontal="center" vertical="center"/>
    </xf>
    <xf numFmtId="0" fontId="28" fillId="11" borderId="8" xfId="0" applyFont="1" applyFill="1" applyBorder="1" applyAlignment="1">
      <alignment vertical="center" wrapText="1"/>
    </xf>
    <xf numFmtId="0" fontId="28" fillId="28" borderId="8" xfId="0" applyFont="1" applyFill="1" applyBorder="1" applyAlignment="1">
      <alignment horizontal="center" vertical="center" wrapText="1"/>
    </xf>
    <xf numFmtId="0" fontId="28" fillId="28" borderId="4" xfId="0" applyFont="1" applyFill="1" applyBorder="1" applyAlignment="1">
      <alignment horizontal="center" vertical="center" wrapText="1"/>
    </xf>
    <xf numFmtId="0" fontId="29" fillId="29" borderId="8" xfId="0" applyFont="1" applyFill="1" applyBorder="1" applyAlignment="1">
      <alignment vertical="center"/>
    </xf>
    <xf numFmtId="0" fontId="29" fillId="29" borderId="4" xfId="0" applyFont="1" applyFill="1" applyBorder="1" applyAlignment="1">
      <alignment vertical="center"/>
    </xf>
    <xf numFmtId="0" fontId="28" fillId="10" borderId="4" xfId="0" applyFont="1" applyFill="1" applyBorder="1" applyAlignment="1">
      <alignment horizontal="center" vertical="center"/>
    </xf>
    <xf numFmtId="0" fontId="28" fillId="10" borderId="8" xfId="0" applyFont="1" applyFill="1" applyBorder="1" applyAlignment="1">
      <alignment vertical="center" wrapText="1"/>
    </xf>
    <xf numFmtId="0" fontId="28" fillId="10" borderId="4" xfId="0" applyFont="1" applyFill="1" applyBorder="1" applyAlignment="1">
      <alignment vertical="center" wrapText="1"/>
    </xf>
    <xf numFmtId="0" fontId="28" fillId="10" borderId="8"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2" borderId="8" xfId="0" applyFont="1" applyFill="1" applyBorder="1" applyAlignment="1">
      <alignment vertical="center" wrapText="1"/>
    </xf>
    <xf numFmtId="0" fontId="28" fillId="12" borderId="4" xfId="0" applyFont="1" applyFill="1" applyBorder="1" applyAlignment="1">
      <alignment vertical="center" wrapText="1"/>
    </xf>
    <xf numFmtId="0" fontId="28" fillId="12" borderId="8"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28" fillId="10" borderId="2" xfId="0" applyFont="1" applyFill="1" applyBorder="1" applyAlignment="1">
      <alignment vertical="center" wrapText="1"/>
    </xf>
    <xf numFmtId="0" fontId="29" fillId="29" borderId="3" xfId="0" applyFont="1" applyFill="1" applyBorder="1" applyAlignment="1">
      <alignment vertical="center"/>
    </xf>
    <xf numFmtId="0" fontId="29" fillId="29" borderId="9" xfId="0" applyFont="1" applyFill="1" applyBorder="1" applyAlignment="1">
      <alignment vertical="center"/>
    </xf>
    <xf numFmtId="0" fontId="28" fillId="10" borderId="8" xfId="0" applyFont="1" applyFill="1" applyBorder="1" applyAlignment="1">
      <alignment vertical="center"/>
    </xf>
    <xf numFmtId="0" fontId="28" fillId="10" borderId="4" xfId="0" applyFont="1" applyFill="1" applyBorder="1" applyAlignment="1">
      <alignment vertical="center"/>
    </xf>
    <xf numFmtId="0" fontId="28" fillId="12" borderId="8" xfId="0" applyFont="1" applyFill="1" applyBorder="1" applyAlignment="1">
      <alignment horizontal="center" vertical="center"/>
    </xf>
    <xf numFmtId="0" fontId="28" fillId="12" borderId="4" xfId="0" applyFont="1" applyFill="1" applyBorder="1" applyAlignment="1">
      <alignment horizontal="center" vertical="center"/>
    </xf>
    <xf numFmtId="0" fontId="27" fillId="0" borderId="2" xfId="0" applyFont="1" applyBorder="1" applyAlignment="1">
      <alignment horizontal="center" vertical="center"/>
    </xf>
    <xf numFmtId="0" fontId="26" fillId="29" borderId="2" xfId="0" applyFont="1" applyFill="1" applyBorder="1" applyAlignment="1">
      <alignment horizontal="center" vertical="center"/>
    </xf>
    <xf numFmtId="0" fontId="33" fillId="26" borderId="2" xfId="0" applyFont="1" applyFill="1" applyBorder="1" applyAlignment="1">
      <alignment horizontal="center" vertical="center" wrapText="1"/>
    </xf>
    <xf numFmtId="0" fontId="23" fillId="14" borderId="2" xfId="0" applyFont="1" applyFill="1" applyBorder="1" applyAlignment="1">
      <alignment horizontal="center" vertical="center"/>
    </xf>
    <xf numFmtId="0" fontId="23" fillId="29" borderId="2" xfId="0" applyFont="1" applyFill="1" applyBorder="1" applyAlignment="1">
      <alignment horizontal="center" vertical="center" wrapText="1"/>
    </xf>
    <xf numFmtId="0" fontId="22" fillId="23" borderId="2" xfId="0" applyFont="1" applyFill="1" applyBorder="1" applyAlignment="1">
      <alignment horizontal="left" vertical="center" wrapText="1"/>
    </xf>
    <xf numFmtId="0" fontId="29" fillId="29" borderId="8" xfId="0" applyFont="1" applyFill="1" applyBorder="1" applyAlignment="1">
      <alignment horizontal="left" vertical="center"/>
    </xf>
    <xf numFmtId="0" fontId="29" fillId="29" borderId="4" xfId="0" applyFont="1" applyFill="1" applyBorder="1" applyAlignment="1">
      <alignment horizontal="left" vertical="center"/>
    </xf>
    <xf numFmtId="0" fontId="28" fillId="10" borderId="8" xfId="0" applyFont="1" applyFill="1" applyBorder="1" applyAlignment="1">
      <alignment horizontal="left" vertical="center" wrapText="1"/>
    </xf>
    <xf numFmtId="0" fontId="28" fillId="10" borderId="4" xfId="0" applyFont="1" applyFill="1" applyBorder="1" applyAlignment="1">
      <alignment horizontal="left" vertical="center" wrapText="1"/>
    </xf>
    <xf numFmtId="0" fontId="28" fillId="11" borderId="8" xfId="0" applyFont="1" applyFill="1" applyBorder="1" applyAlignment="1">
      <alignment horizontal="center" vertical="center" wrapText="1"/>
    </xf>
    <xf numFmtId="0" fontId="28" fillId="11" borderId="4" xfId="0" applyFont="1" applyFill="1" applyBorder="1" applyAlignment="1">
      <alignment horizontal="center" vertical="center" wrapText="1"/>
    </xf>
    <xf numFmtId="0" fontId="28" fillId="11" borderId="8" xfId="0" applyFont="1" applyFill="1" applyBorder="1" applyAlignment="1">
      <alignment horizontal="left" vertical="center" wrapText="1"/>
    </xf>
    <xf numFmtId="0" fontId="28" fillId="11" borderId="4" xfId="0" applyFont="1" applyFill="1" applyBorder="1" applyAlignment="1">
      <alignment horizontal="left" vertical="center" wrapText="1"/>
    </xf>
    <xf numFmtId="0" fontId="30" fillId="28" borderId="8" xfId="0" applyFont="1" applyFill="1" applyBorder="1" applyAlignment="1">
      <alignment horizontal="center" vertical="center" wrapText="1"/>
    </xf>
    <xf numFmtId="0" fontId="30" fillId="28" borderId="4" xfId="0" applyFont="1" applyFill="1" applyBorder="1" applyAlignment="1">
      <alignment horizontal="center" vertical="center" wrapText="1"/>
    </xf>
    <xf numFmtId="0" fontId="14" fillId="0" borderId="0" xfId="0" applyFont="1" applyAlignment="1">
      <alignment horizontal="left" vertical="center" wrapText="1"/>
    </xf>
    <xf numFmtId="0" fontId="34" fillId="15" borderId="2" xfId="0" applyFont="1" applyFill="1" applyBorder="1" applyAlignment="1">
      <alignment horizontal="center" vertical="center" wrapText="1"/>
    </xf>
    <xf numFmtId="0" fontId="17" fillId="16" borderId="2" xfId="0" applyFont="1" applyFill="1" applyBorder="1" applyAlignment="1">
      <alignment horizontal="center" vertical="center"/>
    </xf>
    <xf numFmtId="0" fontId="38" fillId="0" borderId="2" xfId="0" applyFont="1" applyBorder="1" applyAlignment="1">
      <alignment vertical="center" wrapText="1"/>
    </xf>
    <xf numFmtId="0" fontId="28" fillId="0" borderId="2" xfId="0" applyFont="1" applyBorder="1" applyAlignment="1">
      <alignment vertical="center" wrapText="1"/>
    </xf>
    <xf numFmtId="2" fontId="28" fillId="35" borderId="0" xfId="0" applyNumberFormat="1" applyFont="1" applyFill="1" applyAlignment="1">
      <alignment vertical="center" wrapText="1"/>
    </xf>
    <xf numFmtId="3" fontId="28" fillId="34" borderId="0" xfId="0" applyNumberFormat="1" applyFont="1" applyFill="1" applyAlignment="1">
      <alignment vertical="center" wrapText="1"/>
    </xf>
    <xf numFmtId="0" fontId="27" fillId="34" borderId="0" xfId="0" applyFont="1" applyFill="1" applyAlignment="1">
      <alignment vertical="center" wrapText="1"/>
    </xf>
    <xf numFmtId="0" fontId="38" fillId="0" borderId="0" xfId="0" applyFont="1" applyAlignment="1">
      <alignment horizontal="center"/>
    </xf>
    <xf numFmtId="0" fontId="30" fillId="33" borderId="2" xfId="0" applyFont="1" applyFill="1" applyBorder="1" applyAlignment="1">
      <alignment horizontal="left" vertical="center" wrapText="1"/>
    </xf>
    <xf numFmtId="0" fontId="28" fillId="29" borderId="6" xfId="21" applyFont="1" applyFill="1" applyBorder="1" applyAlignment="1">
      <alignment vertical="center" wrapText="1"/>
    </xf>
    <xf numFmtId="0" fontId="28" fillId="29" borderId="6" xfId="0" applyFont="1" applyFill="1" applyBorder="1" applyAlignment="1">
      <alignment vertical="center" wrapText="1"/>
    </xf>
    <xf numFmtId="3" fontId="28" fillId="26" borderId="0" xfId="0" applyNumberFormat="1" applyFont="1" applyFill="1" applyAlignment="1">
      <alignment vertical="center"/>
    </xf>
    <xf numFmtId="0" fontId="28" fillId="0" borderId="0" xfId="0" applyFont="1" applyAlignment="1">
      <alignment vertical="center"/>
    </xf>
    <xf numFmtId="0" fontId="28" fillId="36" borderId="2" xfId="0" applyFont="1" applyFill="1" applyBorder="1" applyAlignment="1">
      <alignment wrapText="1"/>
    </xf>
    <xf numFmtId="0" fontId="27" fillId="35" borderId="2" xfId="0" applyFont="1" applyFill="1" applyBorder="1"/>
    <xf numFmtId="0" fontId="28" fillId="35" borderId="2" xfId="0" applyFont="1" applyFill="1" applyBorder="1" applyAlignment="1">
      <alignment vertical="top" wrapText="1"/>
    </xf>
    <xf numFmtId="0" fontId="28" fillId="33" borderId="2" xfId="0" applyFont="1" applyFill="1" applyBorder="1" applyAlignment="1">
      <alignment vertical="center" wrapText="1"/>
    </xf>
    <xf numFmtId="0" fontId="28" fillId="33" borderId="2" xfId="0" applyFont="1" applyFill="1" applyBorder="1" applyAlignment="1">
      <alignment vertical="center"/>
    </xf>
    <xf numFmtId="0" fontId="27" fillId="0" borderId="2" xfId="0" applyFont="1" applyBorder="1" applyAlignment="1">
      <alignment vertical="center"/>
    </xf>
    <xf numFmtId="0" fontId="28" fillId="33" borderId="0" xfId="21" applyFont="1" applyFill="1" applyAlignment="1">
      <alignment vertical="center" wrapText="1"/>
    </xf>
    <xf numFmtId="0" fontId="27" fillId="33" borderId="0" xfId="0" applyFont="1" applyFill="1" applyAlignment="1">
      <alignment vertical="center" wrapText="1"/>
    </xf>
    <xf numFmtId="0" fontId="28" fillId="32" borderId="2" xfId="21" applyFont="1" applyFill="1" applyBorder="1" applyAlignment="1">
      <alignment vertical="center" wrapText="1"/>
    </xf>
    <xf numFmtId="0" fontId="28" fillId="32" borderId="8" xfId="21" applyFont="1" applyFill="1" applyBorder="1" applyAlignment="1">
      <alignment horizontal="left" vertical="center" wrapText="1"/>
    </xf>
    <xf numFmtId="0" fontId="28" fillId="32" borderId="13" xfId="21" applyFont="1" applyFill="1" applyBorder="1" applyAlignment="1">
      <alignment horizontal="left" vertical="center" wrapText="1"/>
    </xf>
    <xf numFmtId="0" fontId="28" fillId="32" borderId="4" xfId="21" applyFont="1" applyFill="1" applyBorder="1" applyAlignment="1">
      <alignment horizontal="left" vertical="center" wrapText="1"/>
    </xf>
    <xf numFmtId="0" fontId="28" fillId="12" borderId="13" xfId="0" applyFont="1" applyFill="1" applyBorder="1" applyAlignment="1">
      <alignment vertical="center" wrapText="1"/>
    </xf>
    <xf numFmtId="0" fontId="24" fillId="15" borderId="2" xfId="0" applyFont="1" applyFill="1" applyBorder="1" applyAlignment="1">
      <alignment horizontal="left" vertical="center" wrapText="1"/>
    </xf>
    <xf numFmtId="0" fontId="24" fillId="30" borderId="2" xfId="0" applyFont="1" applyFill="1" applyBorder="1" applyAlignment="1">
      <alignment horizontal="left" vertical="center" wrapText="1"/>
    </xf>
    <xf numFmtId="0" fontId="25" fillId="29" borderId="2" xfId="0" applyFont="1" applyFill="1" applyBorder="1" applyAlignment="1">
      <alignment horizontal="left"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24" borderId="2" xfId="0" applyFont="1" applyFill="1" applyBorder="1" applyAlignment="1">
      <alignment horizontal="left" vertical="center" wrapText="1"/>
    </xf>
    <xf numFmtId="0" fontId="25" fillId="27" borderId="2" xfId="0" applyFont="1" applyFill="1" applyBorder="1" applyAlignment="1">
      <alignment horizontal="left" vertical="center" wrapText="1"/>
    </xf>
    <xf numFmtId="0" fontId="24" fillId="16" borderId="2"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7" fillId="14" borderId="2" xfId="0" applyFont="1" applyFill="1" applyBorder="1" applyAlignment="1">
      <alignment vertical="center" wrapText="1"/>
    </xf>
    <xf numFmtId="0" fontId="27" fillId="14" borderId="2" xfId="0" applyFont="1" applyFill="1" applyBorder="1" applyAlignment="1" applyProtection="1">
      <alignment vertical="center" wrapText="1"/>
      <protection locked="0"/>
    </xf>
    <xf numFmtId="0" fontId="27" fillId="14" borderId="4" xfId="0" applyFont="1" applyFill="1" applyBorder="1" applyAlignment="1">
      <alignment vertical="center" wrapText="1"/>
    </xf>
  </cellXfs>
  <cellStyles count="22">
    <cellStyle name="Accent" xfId="1" xr:uid="{3F618282-AF66-470E-87F8-8DA22F0F8B06}"/>
    <cellStyle name="Accent 1" xfId="2" xr:uid="{563FEC17-422C-47E7-9270-48A95FD5A859}"/>
    <cellStyle name="Accent 2" xfId="3" xr:uid="{719AB126-F22F-40B1-BA5E-CF64919635CB}"/>
    <cellStyle name="Accent 3" xfId="4" xr:uid="{B56AEBE0-E216-40F9-A69C-99ADABAFE2AA}"/>
    <cellStyle name="Bad" xfId="5" xr:uid="{24DF58B7-EBCE-45FB-8B17-E58458B3CCE6}"/>
    <cellStyle name="Error" xfId="6" xr:uid="{55CADAEC-34D0-469F-924B-C09943BD0DDA}"/>
    <cellStyle name="Footnote" xfId="7" xr:uid="{C0E4F9CF-5692-4F49-BC63-43AC5DB71713}"/>
    <cellStyle name="Good" xfId="8" xr:uid="{3EC2CC9D-A20F-43D4-BB20-6809BA0780BF}"/>
    <cellStyle name="Heading" xfId="9" xr:uid="{237F5EFE-39F8-48F3-B2C5-F1C11562CC76}"/>
    <cellStyle name="Heading 1" xfId="10" xr:uid="{29297614-D169-4C2B-97E9-D2A08D0F6BA7}"/>
    <cellStyle name="Heading 2" xfId="11" xr:uid="{11A9EC31-CF57-47CD-B876-77530FBFF009}"/>
    <cellStyle name="Hyperlink" xfId="12" xr:uid="{12A9B1B5-B52B-4323-9A35-F7E85D613F54}"/>
    <cellStyle name="Millares" xfId="18" builtinId="3"/>
    <cellStyle name="Neutral" xfId="13" builtinId="28" customBuiltin="1"/>
    <cellStyle name="Normal" xfId="0" builtinId="0"/>
    <cellStyle name="Normal 2" xfId="21" xr:uid="{1231E4FB-2823-4CCE-B114-9E095BB91CBA}"/>
    <cellStyle name="Normal_Hoja1" xfId="19" xr:uid="{FDBC2EB9-2F25-4673-AE45-D196A5157786}"/>
    <cellStyle name="Normal_Hoja3" xfId="20" xr:uid="{2345E1C3-7FD4-445D-A504-29C86D832A60}"/>
    <cellStyle name="Note" xfId="14" xr:uid="{98A9AE1F-C1A3-4EA0-B377-7E310E6073A9}"/>
    <cellStyle name="Status" xfId="15" xr:uid="{DDE1424F-D3FB-4CCA-88F1-04B556F44293}"/>
    <cellStyle name="Text" xfId="16" xr:uid="{E6DCEB43-2DDE-48F9-B43A-AC013001CB2E}"/>
    <cellStyle name="Warning" xfId="17" xr:uid="{817D58C3-3085-450F-90C6-48A80EDE363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C1818"/>
      <rgbColor rgb="0000FF00"/>
      <rgbColor rgb="000000EE"/>
      <rgbColor rgb="00FFF200"/>
      <rgbColor rgb="00FF00FF"/>
      <rgbColor rgb="0000FFFF"/>
      <rgbColor rgb="00CC0000"/>
      <rgbColor rgb="00006600"/>
      <rgbColor rgb="00000080"/>
      <rgbColor rgb="00996600"/>
      <rgbColor rgb="00800080"/>
      <rgbColor rgb="00008080"/>
      <rgbColor rgb="00C0C0C0"/>
      <rgbColor rgb="00808080"/>
      <rgbColor rgb="009999FF"/>
      <rgbColor rgb="00D82D2D"/>
      <rgbColor rgb="00FFFFCC"/>
      <rgbColor rgb="00E7E6E6"/>
      <rgbColor rgb="00660066"/>
      <rgbColor rgb="00FF8080"/>
      <rgbColor rgb="000066CC"/>
      <rgbColor rgb="00DDDDDD"/>
      <rgbColor rgb="00000080"/>
      <rgbColor rgb="00FF00FF"/>
      <rgbColor rgb="00FFFF00"/>
      <rgbColor rgb="0000FFFF"/>
      <rgbColor rgb="00800080"/>
      <rgbColor rgb="00800000"/>
      <rgbColor rgb="00008080"/>
      <rgbColor rgb="000000FF"/>
      <rgbColor rgb="0000A0FC"/>
      <rgbColor rgb="00CCFFFF"/>
      <rgbColor rgb="00CCFFCC"/>
      <rgbColor rgb="00FFFF99"/>
      <rgbColor rgb="0099CCFF"/>
      <rgbColor rgb="00FF99CC"/>
      <rgbColor rgb="00CC99FF"/>
      <rgbColor rgb="00FFCCCC"/>
      <rgbColor rgb="003366FF"/>
      <rgbColor rgb="0033CCCC"/>
      <rgbColor rgb="0099CC00"/>
      <rgbColor rgb="00FFCC00"/>
      <rgbColor rgb="00FF9900"/>
      <rgbColor rgb="00E72715"/>
      <rgbColor rgb="00666699"/>
      <rgbColor rgb="00969696"/>
      <rgbColor rgb="00003366"/>
      <rgbColor rgb="00339966"/>
      <rgbColor rgb="00003300"/>
      <rgbColor rgb="00333300"/>
      <rgbColor rgb="00CE181E"/>
      <rgbColor rgb="00EE1A1A"/>
      <rgbColor rgb="00333399"/>
      <rgbColor rgb="00333333"/>
    </indexedColors>
    <mruColors>
      <color rgb="FFFFCC66"/>
      <color rgb="FF773C17"/>
      <color rgb="FFFF9999"/>
      <color rgb="FFFFCC00"/>
      <color rgb="FFE23A1E"/>
      <color rgb="FFFFFFCC"/>
      <color rgb="FF009999"/>
      <color rgb="FFE1FFE1"/>
      <color rgb="FFCCFFCC"/>
      <color rgb="FF69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126-DF5C-4663-A5BE-F66DD96AAF67}">
  <dimension ref="B1:C7"/>
  <sheetViews>
    <sheetView workbookViewId="0">
      <selection activeCell="C6" sqref="C6"/>
    </sheetView>
  </sheetViews>
  <sheetFormatPr baseColWidth="10" defaultRowHeight="16.5"/>
  <cols>
    <col min="1" max="1" width="11" style="60"/>
    <col min="2" max="2" width="20.25" style="60" customWidth="1"/>
    <col min="3" max="3" width="77.25" style="60" customWidth="1"/>
    <col min="4" max="16384" width="11" style="60"/>
  </cols>
  <sheetData>
    <row r="1" spans="2:3" ht="30" customHeight="1"/>
    <row r="4" spans="2:3" ht="29.25" customHeight="1">
      <c r="B4" s="225" t="s">
        <v>306</v>
      </c>
      <c r="C4" s="225"/>
    </row>
    <row r="5" spans="2:3">
      <c r="B5" s="63" t="s">
        <v>304</v>
      </c>
      <c r="C5" s="63" t="s">
        <v>303</v>
      </c>
    </row>
    <row r="6" spans="2:3" ht="42.75" customHeight="1">
      <c r="B6" s="61" t="s">
        <v>305</v>
      </c>
      <c r="C6" s="62" t="s">
        <v>307</v>
      </c>
    </row>
    <row r="7" spans="2:3" ht="42.75" customHeight="1">
      <c r="B7" s="61" t="s">
        <v>305</v>
      </c>
      <c r="C7" s="62" t="s">
        <v>308</v>
      </c>
    </row>
  </sheetData>
  <mergeCells count="1">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61AA-F357-4051-959A-EE725A41DFAA}">
  <dimension ref="B1:N151"/>
  <sheetViews>
    <sheetView tabSelected="1" topLeftCell="J1" zoomScale="98" zoomScaleNormal="98" workbookViewId="0">
      <selection activeCell="N120" sqref="N120:N122"/>
    </sheetView>
  </sheetViews>
  <sheetFormatPr baseColWidth="10" defaultColWidth="12.75" defaultRowHeight="13.5"/>
  <cols>
    <col min="1" max="1" width="2.125" style="1" customWidth="1"/>
    <col min="2" max="2" width="4.125" style="1" customWidth="1"/>
    <col min="3" max="3" width="8.375" style="1" customWidth="1"/>
    <col min="4" max="4" width="104.25" style="2" customWidth="1"/>
    <col min="5" max="5" width="14.5" style="3" customWidth="1"/>
    <col min="6" max="6" width="13.75" style="3" customWidth="1"/>
    <col min="7" max="7" width="15.375" style="1" customWidth="1"/>
    <col min="8" max="8" width="45.375" style="1" customWidth="1"/>
    <col min="9" max="9" width="12.75" style="1"/>
    <col min="10" max="10" width="8.375" style="1" customWidth="1"/>
    <col min="11" max="11" width="104.25" style="1" customWidth="1"/>
    <col min="12" max="12" width="11.75" style="168" customWidth="1"/>
    <col min="13" max="13" width="9.75" style="168" customWidth="1"/>
    <col min="14" max="14" width="94" style="1" customWidth="1"/>
    <col min="15" max="16384" width="12.75" style="1"/>
  </cols>
  <sheetData>
    <row r="1" spans="2:14" s="34" customFormat="1" ht="36.75" customHeight="1">
      <c r="B1" s="210" t="s">
        <v>299</v>
      </c>
      <c r="C1" s="210"/>
      <c r="D1" s="210"/>
      <c r="E1" s="210"/>
      <c r="F1" s="210"/>
      <c r="G1" s="210"/>
      <c r="H1" s="210"/>
      <c r="L1" s="157"/>
      <c r="M1" s="157"/>
    </row>
    <row r="2" spans="2:14" s="34" customFormat="1" ht="21" customHeight="1">
      <c r="B2" s="211" t="s">
        <v>296</v>
      </c>
      <c r="C2" s="211"/>
      <c r="D2" s="211"/>
      <c r="E2" s="211"/>
      <c r="F2" s="212" t="s">
        <v>227</v>
      </c>
      <c r="G2" s="208"/>
      <c r="H2" s="208"/>
      <c r="L2" s="157"/>
      <c r="M2" s="157"/>
    </row>
    <row r="3" spans="2:14" s="34" customFormat="1" ht="30.75" customHeight="1">
      <c r="B3" s="48" t="s">
        <v>297</v>
      </c>
      <c r="C3" s="213" t="s">
        <v>298</v>
      </c>
      <c r="D3" s="213"/>
      <c r="E3" s="213"/>
      <c r="F3" s="212"/>
      <c r="G3" s="208"/>
      <c r="H3" s="208"/>
      <c r="L3" s="157"/>
      <c r="M3" s="157"/>
    </row>
    <row r="4" spans="2:14" s="34" customFormat="1" ht="36.75" customHeight="1">
      <c r="B4" s="48" t="s">
        <v>337</v>
      </c>
      <c r="C4" s="213" t="s">
        <v>336</v>
      </c>
      <c r="D4" s="213"/>
      <c r="E4" s="213"/>
      <c r="F4" s="66" t="s">
        <v>228</v>
      </c>
      <c r="G4" s="208"/>
      <c r="H4" s="208"/>
      <c r="L4" s="157"/>
      <c r="M4" s="157"/>
    </row>
    <row r="5" spans="2:14" ht="12.75" customHeight="1"/>
    <row r="6" spans="2:14">
      <c r="D6" s="4"/>
    </row>
    <row r="7" spans="2:14" s="34" customFormat="1" ht="30.75" customHeight="1">
      <c r="B7" s="209" t="s">
        <v>295</v>
      </c>
      <c r="C7" s="209"/>
      <c r="D7" s="209"/>
      <c r="E7" s="209"/>
      <c r="F7" s="209"/>
      <c r="G7" s="22"/>
      <c r="K7" s="175" t="s">
        <v>394</v>
      </c>
      <c r="L7" s="174"/>
      <c r="M7" s="174"/>
      <c r="N7" s="176" t="s">
        <v>395</v>
      </c>
    </row>
    <row r="8" spans="2:14" s="34" customFormat="1" ht="27.75" customHeight="1">
      <c r="B8" s="187" t="s">
        <v>0</v>
      </c>
      <c r="C8" s="188"/>
      <c r="D8" s="52" t="s">
        <v>230</v>
      </c>
      <c r="E8" s="53" t="s">
        <v>232</v>
      </c>
      <c r="F8" s="49" t="s">
        <v>224</v>
      </c>
      <c r="G8" s="23" t="s">
        <v>226</v>
      </c>
      <c r="H8" s="178" t="s">
        <v>229</v>
      </c>
      <c r="J8" s="171" t="str">
        <f>+B8</f>
        <v>Código</v>
      </c>
      <c r="K8" s="136" t="s">
        <v>385</v>
      </c>
      <c r="L8" s="158"/>
      <c r="M8" s="140" t="str">
        <f t="shared" ref="M8:M39" si="0">+J8</f>
        <v>Código</v>
      </c>
      <c r="N8" s="145" t="s">
        <v>385</v>
      </c>
    </row>
    <row r="9" spans="2:14" s="34" customFormat="1" ht="19.5" customHeight="1">
      <c r="B9" s="194" t="s">
        <v>2</v>
      </c>
      <c r="C9" s="195"/>
      <c r="D9" s="24" t="s">
        <v>3</v>
      </c>
      <c r="E9" s="65" t="s">
        <v>233</v>
      </c>
      <c r="F9" s="49">
        <v>5</v>
      </c>
      <c r="G9" s="25">
        <f>+G10+G11</f>
        <v>0</v>
      </c>
      <c r="H9" s="179"/>
      <c r="J9" s="171" t="str">
        <f>+B9</f>
        <v>AT.3</v>
      </c>
      <c r="K9" s="136" t="str">
        <f>+D9</f>
        <v>Población del núcleo donde se ejecutará la operación</v>
      </c>
      <c r="L9" s="158"/>
      <c r="M9" s="140" t="str">
        <f t="shared" si="0"/>
        <v>AT.3</v>
      </c>
      <c r="N9" s="145" t="str">
        <f>+K9</f>
        <v>Población del núcleo donde se ejecutará la operación</v>
      </c>
    </row>
    <row r="10" spans="2:14" s="34" customFormat="1" ht="28.5" customHeight="1">
      <c r="B10" s="26"/>
      <c r="C10" s="27" t="s">
        <v>4</v>
      </c>
      <c r="D10" s="28" t="s">
        <v>262</v>
      </c>
      <c r="E10" s="29" t="s">
        <v>1</v>
      </c>
      <c r="F10" s="29">
        <v>4</v>
      </c>
      <c r="G10" s="38"/>
      <c r="H10" s="133"/>
      <c r="J10" s="142" t="s">
        <v>4</v>
      </c>
      <c r="K10" s="135" t="s">
        <v>326</v>
      </c>
      <c r="L10" s="159"/>
      <c r="M10" s="141" t="str">
        <f t="shared" si="0"/>
        <v>AT.3.1</v>
      </c>
      <c r="N10" s="146" t="s">
        <v>326</v>
      </c>
    </row>
    <row r="11" spans="2:14" s="34" customFormat="1" ht="27.75" customHeight="1">
      <c r="B11" s="26"/>
      <c r="C11" s="27" t="s">
        <v>5</v>
      </c>
      <c r="D11" s="28" t="s">
        <v>6</v>
      </c>
      <c r="E11" s="29" t="s">
        <v>1</v>
      </c>
      <c r="F11" s="29">
        <v>5</v>
      </c>
      <c r="G11" s="38"/>
      <c r="H11" s="133"/>
      <c r="J11" s="142" t="s">
        <v>5</v>
      </c>
      <c r="K11" s="135" t="s">
        <v>326</v>
      </c>
      <c r="L11" s="159"/>
      <c r="M11" s="141" t="str">
        <f t="shared" si="0"/>
        <v xml:space="preserve"> AT.3.2</v>
      </c>
      <c r="N11" s="146" t="s">
        <v>326</v>
      </c>
    </row>
    <row r="12" spans="2:14" s="34" customFormat="1" ht="20.100000000000001" customHeight="1">
      <c r="B12" s="194" t="s">
        <v>8</v>
      </c>
      <c r="C12" s="195"/>
      <c r="D12" s="30" t="s">
        <v>9</v>
      </c>
      <c r="E12" s="65" t="s">
        <v>233</v>
      </c>
      <c r="F12" s="49">
        <v>2</v>
      </c>
      <c r="G12" s="31">
        <f>+G13</f>
        <v>2</v>
      </c>
      <c r="H12" s="134" t="s">
        <v>384</v>
      </c>
      <c r="J12" s="171" t="str">
        <f>+B12</f>
        <v>AT.7</v>
      </c>
      <c r="K12" s="136" t="s">
        <v>9</v>
      </c>
      <c r="L12" s="158"/>
      <c r="M12" s="140" t="str">
        <f t="shared" si="0"/>
        <v>AT.7</v>
      </c>
      <c r="N12" s="145" t="s">
        <v>9</v>
      </c>
    </row>
    <row r="13" spans="2:14" s="34" customFormat="1" ht="29.85" customHeight="1">
      <c r="B13" s="26"/>
      <c r="C13" s="27" t="s">
        <v>10</v>
      </c>
      <c r="D13" s="28" t="s">
        <v>11</v>
      </c>
      <c r="E13" s="29" t="s">
        <v>7</v>
      </c>
      <c r="F13" s="29">
        <v>2</v>
      </c>
      <c r="G13" s="38">
        <v>2</v>
      </c>
      <c r="H13" s="38"/>
      <c r="J13" s="142" t="s">
        <v>10</v>
      </c>
      <c r="K13" s="27" t="s">
        <v>335</v>
      </c>
      <c r="L13" s="160"/>
      <c r="M13" s="140" t="str">
        <f t="shared" si="0"/>
        <v>AT.7.1</v>
      </c>
      <c r="N13" s="147" t="s">
        <v>396</v>
      </c>
    </row>
    <row r="14" spans="2:14" s="34" customFormat="1" ht="20.100000000000001" customHeight="1">
      <c r="B14" s="194" t="s">
        <v>12</v>
      </c>
      <c r="C14" s="195"/>
      <c r="D14" s="32" t="s">
        <v>13</v>
      </c>
      <c r="E14" s="65" t="s">
        <v>233</v>
      </c>
      <c r="F14" s="49">
        <v>6</v>
      </c>
      <c r="G14" s="31">
        <f>+G15+G16</f>
        <v>0</v>
      </c>
      <c r="H14" s="134" t="s">
        <v>384</v>
      </c>
      <c r="J14" s="171" t="str">
        <f>+B14</f>
        <v>AT.8</v>
      </c>
      <c r="K14" s="136" t="str">
        <f>+D14</f>
        <v>Efectos de la operación en el territorio</v>
      </c>
      <c r="L14" s="158"/>
      <c r="M14" s="140" t="str">
        <f t="shared" si="0"/>
        <v>AT.8</v>
      </c>
      <c r="N14" s="145" t="str">
        <f>+K14</f>
        <v>Efectos de la operación en el territorio</v>
      </c>
    </row>
    <row r="15" spans="2:14" s="34" customFormat="1" ht="26.25" customHeight="1">
      <c r="B15" s="26"/>
      <c r="C15" s="27" t="s">
        <v>14</v>
      </c>
      <c r="D15" s="28" t="s">
        <v>15</v>
      </c>
      <c r="E15" s="29" t="s">
        <v>1</v>
      </c>
      <c r="F15" s="29">
        <v>6</v>
      </c>
      <c r="G15" s="38"/>
      <c r="H15" s="38"/>
      <c r="J15" s="142" t="s">
        <v>14</v>
      </c>
      <c r="K15" s="135" t="s">
        <v>335</v>
      </c>
      <c r="L15" s="159"/>
      <c r="M15" s="141" t="str">
        <f t="shared" si="0"/>
        <v>AT.8.1</v>
      </c>
      <c r="N15" s="146" t="s">
        <v>397</v>
      </c>
    </row>
    <row r="16" spans="2:14" s="34" customFormat="1" ht="26.25" customHeight="1">
      <c r="B16" s="26"/>
      <c r="C16" s="27" t="s">
        <v>16</v>
      </c>
      <c r="D16" s="28" t="s">
        <v>17</v>
      </c>
      <c r="E16" s="29" t="s">
        <v>1</v>
      </c>
      <c r="F16" s="29">
        <v>4</v>
      </c>
      <c r="G16" s="38"/>
      <c r="H16" s="38"/>
      <c r="J16" s="142" t="s">
        <v>16</v>
      </c>
      <c r="K16" s="135" t="s">
        <v>335</v>
      </c>
      <c r="L16" s="159"/>
      <c r="M16" s="141" t="str">
        <f t="shared" si="0"/>
        <v>AT. 8.2</v>
      </c>
      <c r="N16" s="146" t="s">
        <v>397</v>
      </c>
    </row>
    <row r="17" spans="2:14" s="34" customFormat="1" ht="31.5" customHeight="1">
      <c r="B17" s="187" t="s">
        <v>0</v>
      </c>
      <c r="C17" s="188"/>
      <c r="D17" s="50" t="s">
        <v>231</v>
      </c>
      <c r="E17" s="51"/>
      <c r="F17" s="49" t="s">
        <v>224</v>
      </c>
      <c r="G17" s="23" t="s">
        <v>226</v>
      </c>
      <c r="H17" s="178" t="s">
        <v>229</v>
      </c>
      <c r="J17" s="171" t="str">
        <f>+B17</f>
        <v>Código</v>
      </c>
      <c r="K17" s="137" t="s">
        <v>386</v>
      </c>
      <c r="L17" s="161"/>
      <c r="M17" s="140" t="str">
        <f t="shared" si="0"/>
        <v>Código</v>
      </c>
      <c r="N17" s="148" t="s">
        <v>386</v>
      </c>
    </row>
    <row r="18" spans="2:14" s="34" customFormat="1" ht="17.25" customHeight="1">
      <c r="B18" s="218" t="s">
        <v>18</v>
      </c>
      <c r="C18" s="219"/>
      <c r="D18" s="220" t="s">
        <v>221</v>
      </c>
      <c r="E18" s="221"/>
      <c r="F18" s="54">
        <v>10</v>
      </c>
      <c r="G18" s="25">
        <f>+G19+G20+G21</f>
        <v>0</v>
      </c>
      <c r="H18" s="179"/>
      <c r="J18" s="171" t="str">
        <f>+B18</f>
        <v>CO.1</v>
      </c>
      <c r="K18" s="137" t="str">
        <f>+D18</f>
        <v>CO.1. Resolución de las necesidades priorizadas detectadas en EDLL (*)</v>
      </c>
      <c r="L18" s="161"/>
      <c r="M18" s="140" t="str">
        <f t="shared" si="0"/>
        <v>CO.1</v>
      </c>
      <c r="N18" s="145" t="str">
        <f>+K18</f>
        <v>CO.1. Resolución de las necesidades priorizadas detectadas en EDLL (*)</v>
      </c>
    </row>
    <row r="19" spans="2:14" s="34" customFormat="1" ht="34.5" customHeight="1">
      <c r="B19" s="26"/>
      <c r="C19" s="27" t="s">
        <v>19</v>
      </c>
      <c r="D19" s="35" t="s">
        <v>222</v>
      </c>
      <c r="E19" s="36" t="s">
        <v>1</v>
      </c>
      <c r="F19" s="37">
        <v>5</v>
      </c>
      <c r="G19" s="38"/>
      <c r="H19" s="133"/>
      <c r="J19" s="142" t="s">
        <v>19</v>
      </c>
      <c r="K19" s="135" t="s">
        <v>387</v>
      </c>
      <c r="L19" s="159"/>
      <c r="M19" s="141" t="str">
        <f t="shared" si="0"/>
        <v>CO.1.1</v>
      </c>
      <c r="N19" s="146" t="s">
        <v>387</v>
      </c>
    </row>
    <row r="20" spans="2:14" s="34" customFormat="1" ht="19.5" customHeight="1">
      <c r="B20" s="26"/>
      <c r="C20" s="27" t="s">
        <v>20</v>
      </c>
      <c r="D20" s="35" t="s">
        <v>21</v>
      </c>
      <c r="E20" s="36" t="s">
        <v>1</v>
      </c>
      <c r="F20" s="37">
        <v>8</v>
      </c>
      <c r="G20" s="38"/>
      <c r="H20" s="133"/>
      <c r="J20" s="142" t="s">
        <v>20</v>
      </c>
      <c r="K20" s="135" t="s">
        <v>388</v>
      </c>
      <c r="L20" s="159"/>
      <c r="M20" s="141" t="str">
        <f t="shared" si="0"/>
        <v>CO.1.2</v>
      </c>
      <c r="N20" s="146" t="s">
        <v>388</v>
      </c>
    </row>
    <row r="21" spans="2:14" s="34" customFormat="1" ht="17.25" customHeight="1">
      <c r="B21" s="26"/>
      <c r="C21" s="27" t="s">
        <v>22</v>
      </c>
      <c r="D21" s="35" t="s">
        <v>223</v>
      </c>
      <c r="E21" s="36" t="s">
        <v>1</v>
      </c>
      <c r="F21" s="37">
        <v>10</v>
      </c>
      <c r="G21" s="38"/>
      <c r="H21" s="133"/>
      <c r="J21" s="142" t="s">
        <v>22</v>
      </c>
      <c r="K21" s="135" t="s">
        <v>388</v>
      </c>
      <c r="L21" s="159"/>
      <c r="M21" s="141" t="str">
        <f t="shared" si="0"/>
        <v>CO.1.3</v>
      </c>
      <c r="N21" s="146" t="s">
        <v>388</v>
      </c>
    </row>
    <row r="22" spans="2:14" s="34" customFormat="1" ht="32.25" customHeight="1">
      <c r="B22" s="187" t="s">
        <v>0</v>
      </c>
      <c r="C22" s="188"/>
      <c r="D22" s="214" t="s">
        <v>234</v>
      </c>
      <c r="E22" s="215"/>
      <c r="F22" s="49" t="s">
        <v>224</v>
      </c>
      <c r="G22" s="23" t="s">
        <v>226</v>
      </c>
      <c r="H22" s="178" t="s">
        <v>229</v>
      </c>
      <c r="J22" s="171" t="str">
        <f>+B22</f>
        <v>Código</v>
      </c>
      <c r="K22" s="138" t="s">
        <v>234</v>
      </c>
      <c r="L22" s="162"/>
      <c r="M22" s="140" t="str">
        <f t="shared" si="0"/>
        <v>Código</v>
      </c>
      <c r="N22" s="149" t="s">
        <v>234</v>
      </c>
    </row>
    <row r="23" spans="2:14" s="34" customFormat="1" ht="20.100000000000001" customHeight="1">
      <c r="B23" s="180" t="s">
        <v>23</v>
      </c>
      <c r="C23" s="191"/>
      <c r="D23" s="216" t="s">
        <v>24</v>
      </c>
      <c r="E23" s="217"/>
      <c r="F23" s="54">
        <v>3</v>
      </c>
      <c r="G23" s="33">
        <f>+G24+G25+G26+G27</f>
        <v>0</v>
      </c>
      <c r="H23" s="179"/>
      <c r="J23" s="171" t="str">
        <f>+B23</f>
        <v>FE.2</v>
      </c>
      <c r="K23" s="138" t="str">
        <f>+D23</f>
        <v>Ámbitos peculiares de actuación atendiendo a aspectos del territorio de la ZRL reflejados en la EDL</v>
      </c>
      <c r="L23" s="162"/>
      <c r="M23" s="140" t="str">
        <f t="shared" si="0"/>
        <v>FE.2</v>
      </c>
      <c r="N23" s="145" t="str">
        <f>+K23</f>
        <v>Ámbitos peculiares de actuación atendiendo a aspectos del territorio de la ZRL reflejados en la EDL</v>
      </c>
    </row>
    <row r="24" spans="2:14" s="34" customFormat="1" ht="33" customHeight="1">
      <c r="B24" s="38"/>
      <c r="C24" s="39" t="s">
        <v>25</v>
      </c>
      <c r="D24" s="28" t="s">
        <v>26</v>
      </c>
      <c r="E24" s="36" t="s">
        <v>1</v>
      </c>
      <c r="F24" s="36">
        <v>3</v>
      </c>
      <c r="G24" s="38"/>
      <c r="H24" s="38"/>
      <c r="J24" s="144" t="s">
        <v>25</v>
      </c>
      <c r="K24" s="67" t="s">
        <v>388</v>
      </c>
      <c r="L24" s="163"/>
      <c r="M24" s="141" t="str">
        <f t="shared" si="0"/>
        <v>FE.2.2</v>
      </c>
      <c r="N24" s="150" t="s">
        <v>398</v>
      </c>
    </row>
    <row r="25" spans="2:14" s="34" customFormat="1" ht="30.75" customHeight="1">
      <c r="B25" s="38"/>
      <c r="C25" s="39" t="s">
        <v>27</v>
      </c>
      <c r="D25" s="28" t="s">
        <v>28</v>
      </c>
      <c r="E25" s="36" t="s">
        <v>1</v>
      </c>
      <c r="F25" s="36">
        <v>3</v>
      </c>
      <c r="G25" s="38"/>
      <c r="H25" s="38"/>
      <c r="J25" s="144" t="s">
        <v>27</v>
      </c>
      <c r="K25" s="67" t="s">
        <v>388</v>
      </c>
      <c r="L25" s="163"/>
      <c r="M25" s="141" t="str">
        <f t="shared" si="0"/>
        <v>FE.2.6</v>
      </c>
      <c r="N25" s="150" t="s">
        <v>398</v>
      </c>
    </row>
    <row r="26" spans="2:14" s="34" customFormat="1" ht="30" customHeight="1">
      <c r="B26" s="38"/>
      <c r="C26" s="39" t="s">
        <v>29</v>
      </c>
      <c r="D26" s="28" t="s">
        <v>30</v>
      </c>
      <c r="E26" s="36" t="s">
        <v>1</v>
      </c>
      <c r="F26" s="36">
        <v>3</v>
      </c>
      <c r="G26" s="38"/>
      <c r="H26" s="38"/>
      <c r="J26" s="144" t="s">
        <v>29</v>
      </c>
      <c r="K26" s="67" t="s">
        <v>388</v>
      </c>
      <c r="L26" s="163"/>
      <c r="M26" s="141" t="str">
        <f t="shared" si="0"/>
        <v>FE.2.9</v>
      </c>
      <c r="N26" s="150" t="s">
        <v>398</v>
      </c>
    </row>
    <row r="27" spans="2:14" s="34" customFormat="1" ht="30.75" customHeight="1">
      <c r="B27" s="38"/>
      <c r="C27" s="39" t="s">
        <v>31</v>
      </c>
      <c r="D27" s="28" t="s">
        <v>32</v>
      </c>
      <c r="E27" s="36" t="s">
        <v>1</v>
      </c>
      <c r="F27" s="36">
        <v>3</v>
      </c>
      <c r="G27" s="38"/>
      <c r="H27" s="38"/>
      <c r="J27" s="144" t="s">
        <v>31</v>
      </c>
      <c r="K27" s="67" t="s">
        <v>399</v>
      </c>
      <c r="L27" s="163"/>
      <c r="M27" s="141" t="str">
        <f t="shared" si="0"/>
        <v>FE 2.12</v>
      </c>
      <c r="N27" s="150" t="s">
        <v>398</v>
      </c>
    </row>
    <row r="28" spans="2:14" s="34" customFormat="1" ht="32.25" customHeight="1">
      <c r="B28" s="187" t="s">
        <v>0</v>
      </c>
      <c r="C28" s="188"/>
      <c r="D28" s="214" t="s">
        <v>235</v>
      </c>
      <c r="E28" s="215"/>
      <c r="F28" s="49" t="s">
        <v>224</v>
      </c>
      <c r="G28" s="23" t="s">
        <v>226</v>
      </c>
      <c r="H28" s="33" t="s">
        <v>229</v>
      </c>
      <c r="J28" s="171" t="str">
        <f>+B28</f>
        <v>Código</v>
      </c>
      <c r="K28" s="137" t="s">
        <v>389</v>
      </c>
      <c r="L28" s="161"/>
      <c r="M28" s="140" t="str">
        <f t="shared" si="0"/>
        <v>Código</v>
      </c>
      <c r="N28" s="148" t="s">
        <v>389</v>
      </c>
    </row>
    <row r="29" spans="2:14" s="34" customFormat="1" ht="20.100000000000001" customHeight="1">
      <c r="B29" s="194" t="s">
        <v>33</v>
      </c>
      <c r="C29" s="195"/>
      <c r="D29" s="192" t="s">
        <v>34</v>
      </c>
      <c r="E29" s="193"/>
      <c r="F29" s="54">
        <v>3</v>
      </c>
      <c r="G29" s="25">
        <f>+G30+G31+G32</f>
        <v>0</v>
      </c>
      <c r="H29" s="38"/>
      <c r="J29" s="171" t="str">
        <f>+B29</f>
        <v>RD.2</v>
      </c>
      <c r="K29" s="137" t="str">
        <f>+D29</f>
        <v>Evolución de los índices de población</v>
      </c>
      <c r="L29" s="161"/>
      <c r="M29" s="140" t="str">
        <f t="shared" si="0"/>
        <v>RD.2</v>
      </c>
      <c r="N29" s="145" t="str">
        <f>+K29</f>
        <v>Evolución de los índices de población</v>
      </c>
    </row>
    <row r="30" spans="2:14" s="34" customFormat="1" ht="20.100000000000001" customHeight="1">
      <c r="B30" s="29"/>
      <c r="C30" s="27" t="s">
        <v>35</v>
      </c>
      <c r="D30" s="41" t="s">
        <v>36</v>
      </c>
      <c r="E30" s="29" t="s">
        <v>1</v>
      </c>
      <c r="F30" s="36">
        <v>3</v>
      </c>
      <c r="G30" s="42"/>
      <c r="H30" s="38"/>
      <c r="J30" s="142" t="s">
        <v>35</v>
      </c>
      <c r="K30" s="41" t="s">
        <v>400</v>
      </c>
      <c r="L30" s="164"/>
      <c r="M30" s="141" t="str">
        <f t="shared" si="0"/>
        <v>RD.2.1</v>
      </c>
      <c r="N30" s="151"/>
    </row>
    <row r="31" spans="2:14" s="34" customFormat="1" ht="20.100000000000001" customHeight="1">
      <c r="B31" s="29"/>
      <c r="C31" s="27" t="s">
        <v>37</v>
      </c>
      <c r="D31" s="41" t="s">
        <v>38</v>
      </c>
      <c r="E31" s="29" t="s">
        <v>1</v>
      </c>
      <c r="F31" s="36">
        <v>2</v>
      </c>
      <c r="G31" s="42"/>
      <c r="H31" s="38"/>
      <c r="J31" s="142" t="s">
        <v>37</v>
      </c>
      <c r="K31" s="41" t="s">
        <v>400</v>
      </c>
      <c r="L31" s="164"/>
      <c r="M31" s="141" t="str">
        <f t="shared" si="0"/>
        <v>RD.2.2</v>
      </c>
      <c r="N31" s="151"/>
    </row>
    <row r="32" spans="2:14" s="34" customFormat="1" ht="20.100000000000001" customHeight="1">
      <c r="B32" s="29"/>
      <c r="C32" s="27" t="s">
        <v>39</v>
      </c>
      <c r="D32" s="41" t="s">
        <v>40</v>
      </c>
      <c r="E32" s="29" t="s">
        <v>1</v>
      </c>
      <c r="F32" s="36">
        <v>1</v>
      </c>
      <c r="G32" s="42"/>
      <c r="H32" s="38"/>
      <c r="J32" s="142" t="s">
        <v>39</v>
      </c>
      <c r="K32" s="41" t="s">
        <v>400</v>
      </c>
      <c r="L32" s="164"/>
      <c r="M32" s="141" t="str">
        <f t="shared" si="0"/>
        <v>RD.2.3</v>
      </c>
      <c r="N32" s="151"/>
    </row>
    <row r="33" spans="2:14" s="34" customFormat="1" ht="20.100000000000001" customHeight="1">
      <c r="B33" s="199" t="s">
        <v>41</v>
      </c>
      <c r="C33" s="200"/>
      <c r="D33" s="197" t="s">
        <v>42</v>
      </c>
      <c r="E33" s="198"/>
      <c r="F33" s="54">
        <v>1</v>
      </c>
      <c r="G33" s="23">
        <f>+G34</f>
        <v>0</v>
      </c>
      <c r="H33" s="134" t="s">
        <v>384</v>
      </c>
      <c r="J33" s="171" t="str">
        <f>+B33</f>
        <v>RD.4</v>
      </c>
      <c r="K33" s="138" t="str">
        <f>+D33</f>
        <v>Índice de envejecimiento</v>
      </c>
      <c r="L33" s="162"/>
      <c r="M33" s="140" t="str">
        <f t="shared" si="0"/>
        <v>RD.4</v>
      </c>
      <c r="N33" s="145" t="str">
        <f>+K33</f>
        <v>Índice de envejecimiento</v>
      </c>
    </row>
    <row r="34" spans="2:14" s="34" customFormat="1" ht="44.25" customHeight="1">
      <c r="B34" s="29"/>
      <c r="C34" s="27" t="s">
        <v>43</v>
      </c>
      <c r="D34" s="41" t="s">
        <v>44</v>
      </c>
      <c r="E34" s="29" t="s">
        <v>7</v>
      </c>
      <c r="F34" s="36">
        <v>1</v>
      </c>
      <c r="H34" s="38"/>
      <c r="J34" s="142" t="s">
        <v>43</v>
      </c>
      <c r="K34" s="38" t="s">
        <v>401</v>
      </c>
      <c r="L34" s="157"/>
      <c r="M34" s="141" t="str">
        <f t="shared" si="0"/>
        <v>RD.4.1</v>
      </c>
      <c r="N34" s="152"/>
    </row>
    <row r="35" spans="2:14" s="34" customFormat="1" ht="20.100000000000001" customHeight="1">
      <c r="B35" s="194" t="s">
        <v>45</v>
      </c>
      <c r="C35" s="195"/>
      <c r="D35" s="192" t="s">
        <v>46</v>
      </c>
      <c r="E35" s="193"/>
      <c r="F35" s="54">
        <v>1</v>
      </c>
      <c r="G35" s="33">
        <f>+G36</f>
        <v>0</v>
      </c>
      <c r="H35" s="134" t="s">
        <v>384</v>
      </c>
      <c r="J35" s="171" t="str">
        <f>+B35</f>
        <v>RD.5</v>
      </c>
      <c r="K35" s="138" t="str">
        <f>+D35</f>
        <v>Contribución al equilibrio territorial y a la actividad económica</v>
      </c>
      <c r="L35" s="162"/>
      <c r="M35" s="140" t="str">
        <f t="shared" si="0"/>
        <v>RD.5</v>
      </c>
      <c r="N35" s="145" t="str">
        <f>+K35</f>
        <v>Contribución al equilibrio territorial y a la actividad económica</v>
      </c>
    </row>
    <row r="36" spans="2:14" s="34" customFormat="1" ht="20.100000000000001" customHeight="1">
      <c r="B36" s="29"/>
      <c r="C36" s="27" t="s">
        <v>47</v>
      </c>
      <c r="D36" s="41" t="s">
        <v>48</v>
      </c>
      <c r="E36" s="29" t="s">
        <v>7</v>
      </c>
      <c r="F36" s="36">
        <v>1</v>
      </c>
      <c r="G36" s="38"/>
      <c r="H36" s="38"/>
      <c r="J36" s="142" t="s">
        <v>47</v>
      </c>
      <c r="K36" s="38" t="s">
        <v>401</v>
      </c>
      <c r="L36" s="157"/>
      <c r="M36" s="141" t="str">
        <f t="shared" si="0"/>
        <v>RD.5.1</v>
      </c>
      <c r="N36" s="152"/>
    </row>
    <row r="37" spans="2:14" s="34" customFormat="1" ht="31.5" customHeight="1">
      <c r="B37" s="222" t="s">
        <v>0</v>
      </c>
      <c r="C37" s="223"/>
      <c r="D37" s="189" t="s">
        <v>236</v>
      </c>
      <c r="E37" s="190"/>
      <c r="F37" s="49" t="s">
        <v>224</v>
      </c>
      <c r="G37" s="23" t="s">
        <v>226</v>
      </c>
      <c r="H37" s="178" t="s">
        <v>229</v>
      </c>
      <c r="J37" s="171" t="str">
        <f>+B37</f>
        <v>Código</v>
      </c>
      <c r="K37" s="137" t="s">
        <v>236</v>
      </c>
      <c r="L37" s="161"/>
      <c r="M37" s="140" t="str">
        <f t="shared" si="0"/>
        <v>Código</v>
      </c>
      <c r="N37" s="148" t="s">
        <v>236</v>
      </c>
    </row>
    <row r="38" spans="2:14" s="34" customFormat="1" ht="20.100000000000001" customHeight="1">
      <c r="B38" s="180" t="s">
        <v>49</v>
      </c>
      <c r="C38" s="191"/>
      <c r="D38" s="204" t="s">
        <v>50</v>
      </c>
      <c r="E38" s="205"/>
      <c r="F38" s="54">
        <v>9</v>
      </c>
      <c r="G38" s="23">
        <f>+G39+G40+G41+G42</f>
        <v>0</v>
      </c>
      <c r="H38" s="179"/>
      <c r="J38" s="171" t="str">
        <f>+B38</f>
        <v>CC.1</v>
      </c>
      <c r="K38" s="137" t="s">
        <v>50</v>
      </c>
      <c r="L38" s="161"/>
      <c r="M38" s="140" t="str">
        <f t="shared" si="0"/>
        <v>CC.1</v>
      </c>
      <c r="N38" s="148" t="s">
        <v>50</v>
      </c>
    </row>
    <row r="39" spans="2:14" s="34" customFormat="1" ht="30" customHeight="1">
      <c r="B39" s="43"/>
      <c r="C39" s="39" t="s">
        <v>51</v>
      </c>
      <c r="D39" s="38" t="s">
        <v>52</v>
      </c>
      <c r="E39" s="36" t="s">
        <v>1</v>
      </c>
      <c r="F39" s="36">
        <v>6</v>
      </c>
      <c r="G39" s="38"/>
      <c r="H39" s="38"/>
      <c r="J39" s="144" t="s">
        <v>51</v>
      </c>
      <c r="K39" s="135" t="s">
        <v>335</v>
      </c>
      <c r="L39" s="163"/>
      <c r="M39" s="141" t="str">
        <f t="shared" si="0"/>
        <v>CC.1.1</v>
      </c>
      <c r="N39" s="150" t="s">
        <v>327</v>
      </c>
    </row>
    <row r="40" spans="2:14" s="34" customFormat="1" ht="20.100000000000001" customHeight="1">
      <c r="B40" s="43"/>
      <c r="C40" s="39" t="s">
        <v>53</v>
      </c>
      <c r="D40" s="38" t="s">
        <v>54</v>
      </c>
      <c r="E40" s="36" t="s">
        <v>1</v>
      </c>
      <c r="F40" s="36">
        <v>6</v>
      </c>
      <c r="G40" s="38"/>
      <c r="H40" s="38"/>
      <c r="J40" s="144" t="s">
        <v>53</v>
      </c>
      <c r="K40" s="135" t="s">
        <v>335</v>
      </c>
      <c r="L40" s="163"/>
      <c r="M40" s="141" t="str">
        <f t="shared" ref="M40:M72" si="1">+J40</f>
        <v>CC.1.2</v>
      </c>
      <c r="N40" s="150" t="s">
        <v>327</v>
      </c>
    </row>
    <row r="41" spans="2:14" s="34" customFormat="1" ht="43.5" customHeight="1">
      <c r="B41" s="26"/>
      <c r="C41" s="39" t="s">
        <v>55</v>
      </c>
      <c r="D41" s="41" t="s">
        <v>56</v>
      </c>
      <c r="E41" s="36" t="s">
        <v>7</v>
      </c>
      <c r="F41" s="36">
        <v>3</v>
      </c>
      <c r="G41" s="38"/>
      <c r="H41" s="38"/>
      <c r="J41" s="144" t="s">
        <v>55</v>
      </c>
      <c r="K41" s="67" t="s">
        <v>402</v>
      </c>
      <c r="L41" s="163"/>
      <c r="M41" s="141" t="str">
        <f t="shared" si="1"/>
        <v>CC.1.3</v>
      </c>
      <c r="N41" s="146" t="s">
        <v>403</v>
      </c>
    </row>
    <row r="42" spans="2:14" s="34" customFormat="1" ht="38.25" customHeight="1">
      <c r="B42" s="43"/>
      <c r="C42" s="39" t="s">
        <v>57</v>
      </c>
      <c r="D42" s="38" t="s">
        <v>58</v>
      </c>
      <c r="E42" s="36" t="s">
        <v>1</v>
      </c>
      <c r="F42" s="36">
        <v>2</v>
      </c>
      <c r="G42" s="38"/>
      <c r="H42" s="38"/>
      <c r="J42" s="144" t="s">
        <v>57</v>
      </c>
      <c r="K42" s="67" t="s">
        <v>404</v>
      </c>
      <c r="L42" s="163"/>
      <c r="M42" s="141" t="str">
        <f t="shared" si="1"/>
        <v>CC.1.4</v>
      </c>
      <c r="N42" s="150" t="s">
        <v>405</v>
      </c>
    </row>
    <row r="43" spans="2:14" s="34" customFormat="1" ht="20.100000000000001" customHeight="1">
      <c r="B43" s="180" t="s">
        <v>59</v>
      </c>
      <c r="C43" s="191"/>
      <c r="D43" s="204" t="s">
        <v>60</v>
      </c>
      <c r="E43" s="205"/>
      <c r="F43" s="54">
        <v>3</v>
      </c>
      <c r="G43" s="23">
        <f>+G44</f>
        <v>0</v>
      </c>
      <c r="H43" s="134" t="s">
        <v>384</v>
      </c>
      <c r="J43" s="171" t="str">
        <f>+B43</f>
        <v>CC.2</v>
      </c>
      <c r="K43" s="138" t="s">
        <v>60</v>
      </c>
      <c r="L43" s="162"/>
      <c r="M43" s="140" t="str">
        <f t="shared" si="1"/>
        <v>CC.2</v>
      </c>
      <c r="N43" s="149" t="s">
        <v>60</v>
      </c>
    </row>
    <row r="44" spans="2:14" s="34" customFormat="1" ht="41.25" customHeight="1">
      <c r="B44" s="43"/>
      <c r="C44" s="39" t="s">
        <v>61</v>
      </c>
      <c r="D44" s="41" t="s">
        <v>62</v>
      </c>
      <c r="E44" s="36" t="s">
        <v>7</v>
      </c>
      <c r="F44" s="36">
        <v>3</v>
      </c>
      <c r="H44" s="38"/>
      <c r="J44" s="144" t="s">
        <v>61</v>
      </c>
      <c r="K44" s="67" t="s">
        <v>335</v>
      </c>
      <c r="L44" s="163"/>
      <c r="M44" s="141" t="str">
        <f t="shared" si="1"/>
        <v>CC.2.1</v>
      </c>
      <c r="N44" s="150" t="s">
        <v>406</v>
      </c>
    </row>
    <row r="45" spans="2:14" s="34" customFormat="1" ht="20.100000000000001" customHeight="1">
      <c r="B45" s="206" t="s">
        <v>63</v>
      </c>
      <c r="C45" s="207"/>
      <c r="D45" s="192" t="s">
        <v>64</v>
      </c>
      <c r="E45" s="193"/>
      <c r="F45" s="54">
        <v>1.5</v>
      </c>
      <c r="G45" s="23">
        <f>+G46+G47+G48+G49</f>
        <v>0</v>
      </c>
      <c r="H45" s="134" t="s">
        <v>384</v>
      </c>
      <c r="J45" s="171" t="str">
        <f>+B45</f>
        <v>CC.3</v>
      </c>
      <c r="K45" s="138" t="str">
        <f>+D45</f>
        <v>Reutilización, reciclado o reducción de residuos</v>
      </c>
      <c r="L45" s="162"/>
      <c r="M45" s="140" t="str">
        <f t="shared" si="1"/>
        <v>CC.3</v>
      </c>
      <c r="N45" s="145" t="str">
        <f>+K45</f>
        <v>Reutilización, reciclado o reducción de residuos</v>
      </c>
    </row>
    <row r="46" spans="2:14" s="34" customFormat="1" ht="40.5" customHeight="1">
      <c r="B46" s="43"/>
      <c r="C46" s="39" t="s">
        <v>65</v>
      </c>
      <c r="D46" s="41" t="s">
        <v>66</v>
      </c>
      <c r="E46" s="36" t="s">
        <v>7</v>
      </c>
      <c r="F46" s="36">
        <v>1</v>
      </c>
      <c r="G46" s="38"/>
      <c r="H46" s="38"/>
      <c r="J46" s="144" t="s">
        <v>65</v>
      </c>
      <c r="K46" s="38" t="s">
        <v>335</v>
      </c>
      <c r="L46" s="157"/>
      <c r="M46" s="141" t="str">
        <f t="shared" si="1"/>
        <v>CC.3.1</v>
      </c>
      <c r="N46" s="151" t="s">
        <v>407</v>
      </c>
    </row>
    <row r="47" spans="2:14" s="34" customFormat="1" ht="33.75" customHeight="1">
      <c r="B47" s="43"/>
      <c r="C47" s="39" t="s">
        <v>67</v>
      </c>
      <c r="D47" s="41" t="s">
        <v>68</v>
      </c>
      <c r="E47" s="36" t="s">
        <v>7</v>
      </c>
      <c r="F47" s="36">
        <v>1</v>
      </c>
      <c r="G47" s="38"/>
      <c r="H47" s="38"/>
      <c r="J47" s="144" t="s">
        <v>67</v>
      </c>
      <c r="K47" s="38" t="s">
        <v>335</v>
      </c>
      <c r="L47" s="157"/>
      <c r="M47" s="141" t="str">
        <f t="shared" si="1"/>
        <v>CC.3.2</v>
      </c>
      <c r="N47" s="151" t="s">
        <v>408</v>
      </c>
    </row>
    <row r="48" spans="2:14" s="34" customFormat="1" ht="34.5" customHeight="1">
      <c r="B48" s="43"/>
      <c r="C48" s="39" t="s">
        <v>69</v>
      </c>
      <c r="D48" s="41" t="s">
        <v>70</v>
      </c>
      <c r="E48" s="36" t="s">
        <v>7</v>
      </c>
      <c r="F48" s="36">
        <v>0.5</v>
      </c>
      <c r="G48" s="38"/>
      <c r="H48" s="38"/>
      <c r="J48" s="144" t="s">
        <v>69</v>
      </c>
      <c r="K48" s="38" t="s">
        <v>335</v>
      </c>
      <c r="L48" s="157"/>
      <c r="M48" s="141" t="str">
        <f t="shared" si="1"/>
        <v>CC.3.3</v>
      </c>
      <c r="N48" s="151" t="s">
        <v>409</v>
      </c>
    </row>
    <row r="49" spans="2:14" s="34" customFormat="1" ht="91.5" customHeight="1">
      <c r="B49" s="43"/>
      <c r="C49" s="39" t="s">
        <v>71</v>
      </c>
      <c r="D49" s="41" t="s">
        <v>72</v>
      </c>
      <c r="E49" s="36" t="s">
        <v>7</v>
      </c>
      <c r="F49" s="36">
        <v>0.25</v>
      </c>
      <c r="G49" s="38"/>
      <c r="H49" s="38"/>
      <c r="J49" s="144" t="s">
        <v>71</v>
      </c>
      <c r="K49" s="38" t="s">
        <v>335</v>
      </c>
      <c r="L49" s="157"/>
      <c r="M49" s="141" t="str">
        <f t="shared" si="1"/>
        <v>CC.3.4</v>
      </c>
      <c r="N49" s="151" t="s">
        <v>410</v>
      </c>
    </row>
    <row r="50" spans="2:14" s="34" customFormat="1" ht="31.5" customHeight="1">
      <c r="B50" s="187" t="s">
        <v>0</v>
      </c>
      <c r="C50" s="188"/>
      <c r="D50" s="189" t="s">
        <v>237</v>
      </c>
      <c r="E50" s="190"/>
      <c r="F50" s="49" t="s">
        <v>224</v>
      </c>
      <c r="G50" s="23" t="s">
        <v>226</v>
      </c>
      <c r="H50" s="178" t="s">
        <v>229</v>
      </c>
      <c r="J50" s="171" t="str">
        <f>+B50</f>
        <v>Código</v>
      </c>
      <c r="K50" s="139" t="str">
        <f>+D50</f>
        <v>6. EMPLEO</v>
      </c>
      <c r="L50" s="165"/>
      <c r="M50" s="140" t="str">
        <f t="shared" si="1"/>
        <v>Código</v>
      </c>
      <c r="N50" s="145" t="str">
        <f>+K50</f>
        <v>6. EMPLEO</v>
      </c>
    </row>
    <row r="51" spans="2:14" s="34" customFormat="1" ht="20.100000000000001" customHeight="1">
      <c r="B51" s="180" t="s">
        <v>73</v>
      </c>
      <c r="C51" s="191"/>
      <c r="D51" s="192" t="s">
        <v>74</v>
      </c>
      <c r="E51" s="193"/>
      <c r="F51" s="54">
        <v>3</v>
      </c>
      <c r="G51" s="33">
        <f>+G52+G53+G54+G55+G56+G57+G58+G59+G60+G61+G62</f>
        <v>0</v>
      </c>
      <c r="H51" s="179"/>
      <c r="J51" s="171" t="str">
        <f>+B51</f>
        <v>PE.1</v>
      </c>
      <c r="K51" s="139" t="str">
        <f>+D51</f>
        <v>Creación de empleo por cuenta propia asociado a una operación</v>
      </c>
      <c r="L51" s="165"/>
      <c r="M51" s="140" t="str">
        <f t="shared" si="1"/>
        <v>PE.1</v>
      </c>
      <c r="N51" s="145" t="str">
        <f>+K51</f>
        <v>Creación de empleo por cuenta propia asociado a una operación</v>
      </c>
    </row>
    <row r="52" spans="2:14" s="34" customFormat="1" ht="22.5" customHeight="1">
      <c r="B52" s="43"/>
      <c r="C52" s="39" t="s">
        <v>75</v>
      </c>
      <c r="D52" s="41" t="s">
        <v>76</v>
      </c>
      <c r="E52" s="36" t="s">
        <v>1</v>
      </c>
      <c r="F52" s="36">
        <v>2</v>
      </c>
      <c r="G52" s="38"/>
      <c r="H52" s="38"/>
      <c r="J52" s="144" t="s">
        <v>75</v>
      </c>
      <c r="K52" s="67" t="s">
        <v>411</v>
      </c>
      <c r="L52" s="163"/>
      <c r="M52" s="141" t="str">
        <f t="shared" si="1"/>
        <v>PE.1.1</v>
      </c>
      <c r="N52" s="150" t="s">
        <v>328</v>
      </c>
    </row>
    <row r="53" spans="2:14" s="34" customFormat="1" ht="31.5" customHeight="1">
      <c r="B53" s="43"/>
      <c r="C53" s="39" t="s">
        <v>77</v>
      </c>
      <c r="D53" s="41" t="s">
        <v>277</v>
      </c>
      <c r="E53" s="36" t="s">
        <v>78</v>
      </c>
      <c r="F53" s="36">
        <v>2.25</v>
      </c>
      <c r="G53" s="38"/>
      <c r="H53" s="38"/>
      <c r="J53" s="144" t="s">
        <v>77</v>
      </c>
      <c r="K53" s="67" t="s">
        <v>411</v>
      </c>
      <c r="L53" s="163"/>
      <c r="M53" s="141" t="str">
        <f t="shared" si="1"/>
        <v>PE.1.1.1</v>
      </c>
      <c r="N53" s="150" t="s">
        <v>329</v>
      </c>
    </row>
    <row r="54" spans="2:14" s="34" customFormat="1" ht="31.5" customHeight="1">
      <c r="B54" s="43"/>
      <c r="C54" s="39" t="s">
        <v>79</v>
      </c>
      <c r="D54" s="41" t="s">
        <v>278</v>
      </c>
      <c r="E54" s="36" t="s">
        <v>1</v>
      </c>
      <c r="F54" s="36">
        <v>2.75</v>
      </c>
      <c r="G54" s="38"/>
      <c r="H54" s="38"/>
      <c r="J54" s="144" t="s">
        <v>79</v>
      </c>
      <c r="K54" s="67" t="s">
        <v>411</v>
      </c>
      <c r="L54" s="163"/>
      <c r="M54" s="141" t="str">
        <f t="shared" si="1"/>
        <v>PE.1.1.2</v>
      </c>
      <c r="N54" s="150" t="s">
        <v>330</v>
      </c>
    </row>
    <row r="55" spans="2:14" s="34" customFormat="1" ht="24" customHeight="1">
      <c r="B55" s="43"/>
      <c r="C55" s="39" t="s">
        <v>80</v>
      </c>
      <c r="D55" s="41" t="s">
        <v>279</v>
      </c>
      <c r="E55" s="36" t="s">
        <v>7</v>
      </c>
      <c r="F55" s="36">
        <v>0.5</v>
      </c>
      <c r="G55" s="38"/>
      <c r="H55" s="38"/>
      <c r="J55" s="144" t="s">
        <v>80</v>
      </c>
      <c r="K55" s="67" t="s">
        <v>411</v>
      </c>
      <c r="L55" s="163"/>
      <c r="M55" s="141" t="str">
        <f t="shared" si="1"/>
        <v>PE.1.2</v>
      </c>
      <c r="N55" s="150" t="s">
        <v>331</v>
      </c>
    </row>
    <row r="56" spans="2:14" s="34" customFormat="1" ht="24.75" customHeight="1">
      <c r="B56" s="43"/>
      <c r="C56" s="39" t="s">
        <v>81</v>
      </c>
      <c r="D56" s="41" t="s">
        <v>280</v>
      </c>
      <c r="E56" s="36" t="s">
        <v>82</v>
      </c>
      <c r="F56" s="36">
        <v>3</v>
      </c>
      <c r="G56" s="38"/>
      <c r="H56" s="38"/>
      <c r="J56" s="144" t="s">
        <v>81</v>
      </c>
      <c r="K56" s="67" t="s">
        <v>411</v>
      </c>
      <c r="L56" s="163"/>
      <c r="M56" s="141" t="str">
        <f t="shared" si="1"/>
        <v>PE.1.2.1</v>
      </c>
      <c r="N56" s="150" t="s">
        <v>329</v>
      </c>
    </row>
    <row r="57" spans="2:14" s="34" customFormat="1" ht="24.75" customHeight="1">
      <c r="B57" s="43"/>
      <c r="C57" s="39" t="s">
        <v>83</v>
      </c>
      <c r="D57" s="41" t="s">
        <v>84</v>
      </c>
      <c r="E57" s="36" t="s">
        <v>7</v>
      </c>
      <c r="F57" s="36">
        <v>0.75</v>
      </c>
      <c r="G57" s="38"/>
      <c r="H57" s="38"/>
      <c r="J57" s="144" t="s">
        <v>83</v>
      </c>
      <c r="K57" s="67" t="s">
        <v>411</v>
      </c>
      <c r="L57" s="163"/>
      <c r="M57" s="141" t="str">
        <f t="shared" si="1"/>
        <v>PE.1.3</v>
      </c>
      <c r="N57" s="150" t="s">
        <v>332</v>
      </c>
    </row>
    <row r="58" spans="2:14" s="34" customFormat="1" ht="31.5" customHeight="1">
      <c r="B58" s="43"/>
      <c r="C58" s="39" t="s">
        <v>85</v>
      </c>
      <c r="D58" s="41" t="s">
        <v>281</v>
      </c>
      <c r="E58" s="36" t="s">
        <v>82</v>
      </c>
      <c r="F58" s="36">
        <v>3</v>
      </c>
      <c r="G58" s="38"/>
      <c r="H58" s="38"/>
      <c r="J58" s="144" t="s">
        <v>85</v>
      </c>
      <c r="K58" s="67" t="s">
        <v>411</v>
      </c>
      <c r="L58" s="163"/>
      <c r="M58" s="141" t="str">
        <f t="shared" si="1"/>
        <v>PE.1.3.1.</v>
      </c>
      <c r="N58" s="150" t="s">
        <v>329</v>
      </c>
    </row>
    <row r="59" spans="2:14" s="34" customFormat="1" ht="31.5" customHeight="1">
      <c r="B59" s="43"/>
      <c r="C59" s="39" t="s">
        <v>86</v>
      </c>
      <c r="D59" s="41" t="s">
        <v>87</v>
      </c>
      <c r="E59" s="36" t="s">
        <v>88</v>
      </c>
      <c r="F59" s="36">
        <v>0.25</v>
      </c>
      <c r="G59" s="38"/>
      <c r="H59" s="38"/>
      <c r="J59" s="144" t="s">
        <v>86</v>
      </c>
      <c r="K59" s="67" t="s">
        <v>411</v>
      </c>
      <c r="L59" s="163"/>
      <c r="M59" s="141" t="str">
        <f t="shared" si="1"/>
        <v>PE.1.4</v>
      </c>
      <c r="N59" s="150" t="s">
        <v>333</v>
      </c>
    </row>
    <row r="60" spans="2:14" s="34" customFormat="1" ht="31.5" customHeight="1">
      <c r="B60" s="43"/>
      <c r="C60" s="39" t="s">
        <v>89</v>
      </c>
      <c r="D60" s="41" t="s">
        <v>90</v>
      </c>
      <c r="E60" s="36" t="s">
        <v>82</v>
      </c>
      <c r="F60" s="36">
        <v>3</v>
      </c>
      <c r="G60" s="38"/>
      <c r="H60" s="38"/>
      <c r="J60" s="144" t="s">
        <v>89</v>
      </c>
      <c r="K60" s="67" t="s">
        <v>411</v>
      </c>
      <c r="L60" s="163"/>
      <c r="M60" s="141" t="str">
        <f t="shared" si="1"/>
        <v>PE.1.4.1</v>
      </c>
      <c r="N60" s="150" t="s">
        <v>334</v>
      </c>
    </row>
    <row r="61" spans="2:14" s="34" customFormat="1" ht="44.25" customHeight="1">
      <c r="B61" s="43"/>
      <c r="C61" s="36" t="s">
        <v>91</v>
      </c>
      <c r="D61" s="28" t="s">
        <v>300</v>
      </c>
      <c r="E61" s="36" t="s">
        <v>1</v>
      </c>
      <c r="F61" s="36">
        <v>3</v>
      </c>
      <c r="G61" s="38"/>
      <c r="H61" s="38"/>
      <c r="J61" s="144" t="s">
        <v>91</v>
      </c>
      <c r="K61" s="67" t="s">
        <v>411</v>
      </c>
      <c r="L61" s="163"/>
      <c r="M61" s="141" t="str">
        <f t="shared" si="1"/>
        <v>P.E. 1.5</v>
      </c>
      <c r="N61" s="150" t="s">
        <v>412</v>
      </c>
    </row>
    <row r="62" spans="2:14" s="34" customFormat="1" ht="59.25" customHeight="1">
      <c r="B62" s="43"/>
      <c r="C62" s="36" t="s">
        <v>92</v>
      </c>
      <c r="D62" s="28" t="s">
        <v>301</v>
      </c>
      <c r="E62" s="36" t="s">
        <v>1</v>
      </c>
      <c r="F62" s="36">
        <v>3</v>
      </c>
      <c r="G62" s="38"/>
      <c r="H62" s="38"/>
      <c r="J62" s="144" t="s">
        <v>92</v>
      </c>
      <c r="K62" s="67" t="s">
        <v>411</v>
      </c>
      <c r="L62" s="163"/>
      <c r="M62" s="141" t="str">
        <f t="shared" si="1"/>
        <v>P.E. 1.6</v>
      </c>
      <c r="N62" s="150" t="s">
        <v>412</v>
      </c>
    </row>
    <row r="63" spans="2:14" s="34" customFormat="1" ht="24.75" customHeight="1">
      <c r="B63" s="180" t="s">
        <v>93</v>
      </c>
      <c r="C63" s="191"/>
      <c r="D63" s="192" t="s">
        <v>94</v>
      </c>
      <c r="E63" s="193"/>
      <c r="F63" s="55">
        <v>5</v>
      </c>
      <c r="G63" s="23">
        <f>+G64+G65+G66+G67+G68+G69+G70+G71+G72+G73+G74+G75+G76+G77+G78</f>
        <v>0</v>
      </c>
      <c r="H63" s="134" t="s">
        <v>384</v>
      </c>
      <c r="J63" s="143" t="s">
        <v>393</v>
      </c>
      <c r="K63" s="138" t="str">
        <f>+D63</f>
        <v>Creación de empleo por cuenta ajena asociado a una operación</v>
      </c>
      <c r="L63" s="162"/>
      <c r="M63" s="136" t="str">
        <f t="shared" si="1"/>
        <v>PE.2</v>
      </c>
      <c r="N63" s="145" t="str">
        <f>+K63</f>
        <v>Creación de empleo por cuenta ajena asociado a una operación</v>
      </c>
    </row>
    <row r="64" spans="2:14" s="34" customFormat="1" ht="47.25" customHeight="1">
      <c r="B64" s="43"/>
      <c r="C64" s="39" t="s">
        <v>95</v>
      </c>
      <c r="D64" s="41" t="s">
        <v>96</v>
      </c>
      <c r="E64" s="36" t="s">
        <v>1</v>
      </c>
      <c r="F64" s="36">
        <v>3.5</v>
      </c>
      <c r="G64" s="42"/>
      <c r="H64" s="38"/>
      <c r="J64" s="144" t="s">
        <v>95</v>
      </c>
      <c r="K64" s="67" t="s">
        <v>411</v>
      </c>
      <c r="L64" s="163"/>
      <c r="M64" s="141" t="str">
        <f t="shared" si="1"/>
        <v>PE 2.1</v>
      </c>
      <c r="N64" s="150" t="s">
        <v>413</v>
      </c>
    </row>
    <row r="65" spans="2:14" s="34" customFormat="1" ht="53.25" customHeight="1">
      <c r="B65" s="43"/>
      <c r="C65" s="39" t="s">
        <v>97</v>
      </c>
      <c r="D65" s="41" t="s">
        <v>282</v>
      </c>
      <c r="E65" s="36" t="s">
        <v>1</v>
      </c>
      <c r="F65" s="36">
        <v>4</v>
      </c>
      <c r="G65" s="42"/>
      <c r="H65" s="38"/>
      <c r="J65" s="144" t="s">
        <v>97</v>
      </c>
      <c r="K65" s="67" t="s">
        <v>411</v>
      </c>
      <c r="L65" s="163"/>
      <c r="M65" s="141" t="str">
        <f t="shared" si="1"/>
        <v>PE 2.2</v>
      </c>
      <c r="N65" s="150" t="s">
        <v>414</v>
      </c>
    </row>
    <row r="66" spans="2:14" s="34" customFormat="1" ht="59.25" customHeight="1">
      <c r="B66" s="43"/>
      <c r="C66" s="39" t="s">
        <v>98</v>
      </c>
      <c r="D66" s="41" t="s">
        <v>283</v>
      </c>
      <c r="E66" s="36" t="s">
        <v>1</v>
      </c>
      <c r="F66" s="36">
        <v>4.5</v>
      </c>
      <c r="G66" s="42"/>
      <c r="H66" s="38"/>
      <c r="J66" s="144" t="s">
        <v>98</v>
      </c>
      <c r="K66" s="67" t="s">
        <v>411</v>
      </c>
      <c r="L66" s="163"/>
      <c r="M66" s="141" t="str">
        <f t="shared" si="1"/>
        <v>PE 2.3</v>
      </c>
      <c r="N66" s="150" t="s">
        <v>414</v>
      </c>
    </row>
    <row r="67" spans="2:14" s="34" customFormat="1" ht="48" customHeight="1">
      <c r="B67" s="43"/>
      <c r="C67" s="39" t="s">
        <v>99</v>
      </c>
      <c r="D67" s="41" t="s">
        <v>284</v>
      </c>
      <c r="E67" s="36" t="s">
        <v>1</v>
      </c>
      <c r="F67" s="36">
        <v>5</v>
      </c>
      <c r="G67" s="42"/>
      <c r="H67" s="38"/>
      <c r="J67" s="144" t="s">
        <v>99</v>
      </c>
      <c r="K67" s="67" t="s">
        <v>411</v>
      </c>
      <c r="L67" s="163"/>
      <c r="M67" s="141" t="str">
        <f t="shared" si="1"/>
        <v>PE 2.4</v>
      </c>
      <c r="N67" s="150" t="s">
        <v>413</v>
      </c>
    </row>
    <row r="68" spans="2:14" s="34" customFormat="1" ht="47.25" customHeight="1">
      <c r="B68" s="43"/>
      <c r="C68" s="39" t="s">
        <v>100</v>
      </c>
      <c r="D68" s="41" t="s">
        <v>101</v>
      </c>
      <c r="E68" s="36" t="s">
        <v>102</v>
      </c>
      <c r="F68" s="36">
        <v>0.25</v>
      </c>
      <c r="G68" s="42"/>
      <c r="H68" s="38"/>
      <c r="J68" s="144" t="s">
        <v>100</v>
      </c>
      <c r="K68" s="67" t="s">
        <v>411</v>
      </c>
      <c r="L68" s="163"/>
      <c r="M68" s="141" t="str">
        <f t="shared" si="1"/>
        <v>PE 2.5</v>
      </c>
      <c r="N68" s="150" t="s">
        <v>414</v>
      </c>
    </row>
    <row r="69" spans="2:14" s="34" customFormat="1" ht="48" customHeight="1">
      <c r="B69" s="43"/>
      <c r="C69" s="39" t="s">
        <v>103</v>
      </c>
      <c r="D69" s="41" t="s">
        <v>285</v>
      </c>
      <c r="E69" s="36" t="s">
        <v>1</v>
      </c>
      <c r="F69" s="36">
        <v>5</v>
      </c>
      <c r="G69" s="42"/>
      <c r="H69" s="38"/>
      <c r="J69" s="144" t="s">
        <v>103</v>
      </c>
      <c r="K69" s="67" t="s">
        <v>411</v>
      </c>
      <c r="L69" s="163"/>
      <c r="M69" s="141" t="str">
        <f t="shared" si="1"/>
        <v>PE 2.6</v>
      </c>
      <c r="N69" s="150" t="s">
        <v>413</v>
      </c>
    </row>
    <row r="70" spans="2:14" s="34" customFormat="1" ht="61.5" customHeight="1">
      <c r="B70" s="43"/>
      <c r="C70" s="39" t="s">
        <v>104</v>
      </c>
      <c r="D70" s="41" t="s">
        <v>286</v>
      </c>
      <c r="E70" s="36" t="s">
        <v>102</v>
      </c>
      <c r="F70" s="36">
        <v>0.25</v>
      </c>
      <c r="G70" s="42"/>
      <c r="H70" s="38"/>
      <c r="J70" s="144" t="s">
        <v>104</v>
      </c>
      <c r="K70" s="67" t="s">
        <v>411</v>
      </c>
      <c r="L70" s="163"/>
      <c r="M70" s="141" t="str">
        <f t="shared" si="1"/>
        <v>PE 2.7</v>
      </c>
      <c r="N70" s="150" t="s">
        <v>414</v>
      </c>
    </row>
    <row r="71" spans="2:14" s="34" customFormat="1" ht="78.75" customHeight="1">
      <c r="B71" s="43"/>
      <c r="C71" s="39" t="s">
        <v>105</v>
      </c>
      <c r="D71" s="41" t="s">
        <v>287</v>
      </c>
      <c r="E71" s="36" t="s">
        <v>1</v>
      </c>
      <c r="F71" s="36">
        <v>5</v>
      </c>
      <c r="G71" s="42"/>
      <c r="H71" s="38"/>
      <c r="J71" s="144" t="s">
        <v>105</v>
      </c>
      <c r="K71" s="67" t="s">
        <v>411</v>
      </c>
      <c r="L71" s="163"/>
      <c r="M71" s="141" t="str">
        <f t="shared" si="1"/>
        <v>PE 2.8</v>
      </c>
      <c r="N71" s="150" t="s">
        <v>415</v>
      </c>
    </row>
    <row r="72" spans="2:14" s="34" customFormat="1" ht="93" customHeight="1">
      <c r="B72" s="43"/>
      <c r="C72" s="39" t="s">
        <v>106</v>
      </c>
      <c r="D72" s="41" t="s">
        <v>288</v>
      </c>
      <c r="E72" s="36" t="s">
        <v>102</v>
      </c>
      <c r="F72" s="36">
        <v>1</v>
      </c>
      <c r="G72" s="42"/>
      <c r="H72" s="38"/>
      <c r="J72" s="144" t="s">
        <v>106</v>
      </c>
      <c r="K72" s="67" t="s">
        <v>411</v>
      </c>
      <c r="L72" s="163"/>
      <c r="M72" s="141" t="str">
        <f t="shared" si="1"/>
        <v>PE 2.9</v>
      </c>
      <c r="N72" s="150" t="s">
        <v>416</v>
      </c>
    </row>
    <row r="73" spans="2:14" s="34" customFormat="1" ht="46.5" customHeight="1">
      <c r="B73" s="43"/>
      <c r="C73" s="39" t="s">
        <v>107</v>
      </c>
      <c r="D73" s="41" t="s">
        <v>289</v>
      </c>
      <c r="E73" s="36" t="s">
        <v>1</v>
      </c>
      <c r="F73" s="36">
        <v>5</v>
      </c>
      <c r="G73" s="42"/>
      <c r="H73" s="38"/>
      <c r="J73" s="144" t="s">
        <v>107</v>
      </c>
      <c r="K73" s="67" t="s">
        <v>411</v>
      </c>
      <c r="L73" s="163"/>
      <c r="M73" s="141" t="str">
        <f t="shared" ref="M73:M136" si="2">+J73</f>
        <v>PE 2.10</v>
      </c>
      <c r="N73" s="150" t="s">
        <v>413</v>
      </c>
    </row>
    <row r="74" spans="2:14" s="34" customFormat="1" ht="51.75" customHeight="1">
      <c r="B74" s="43"/>
      <c r="C74" s="39" t="s">
        <v>108</v>
      </c>
      <c r="D74" s="41" t="s">
        <v>290</v>
      </c>
      <c r="E74" s="36" t="s">
        <v>102</v>
      </c>
      <c r="F74" s="36">
        <v>0.25</v>
      </c>
      <c r="G74" s="42"/>
      <c r="H74" s="38"/>
      <c r="J74" s="144" t="s">
        <v>108</v>
      </c>
      <c r="K74" s="67" t="s">
        <v>411</v>
      </c>
      <c r="L74" s="163"/>
      <c r="M74" s="141" t="str">
        <f t="shared" si="2"/>
        <v>PE 2.11</v>
      </c>
      <c r="N74" s="150" t="s">
        <v>414</v>
      </c>
    </row>
    <row r="75" spans="2:14" s="34" customFormat="1" ht="43.5" customHeight="1">
      <c r="B75" s="43"/>
      <c r="C75" s="39" t="s">
        <v>109</v>
      </c>
      <c r="D75" s="41" t="s">
        <v>291</v>
      </c>
      <c r="E75" s="36" t="s">
        <v>7</v>
      </c>
      <c r="F75" s="36">
        <v>0.25</v>
      </c>
      <c r="G75" s="42"/>
      <c r="H75" s="38"/>
      <c r="J75" s="144" t="s">
        <v>109</v>
      </c>
      <c r="K75" s="67" t="s">
        <v>411</v>
      </c>
      <c r="L75" s="163"/>
      <c r="M75" s="141" t="str">
        <f t="shared" si="2"/>
        <v>PE 2.12</v>
      </c>
      <c r="N75" s="150" t="s">
        <v>413</v>
      </c>
    </row>
    <row r="76" spans="2:14" s="34" customFormat="1" ht="48.75" customHeight="1">
      <c r="B76" s="43"/>
      <c r="C76" s="39" t="s">
        <v>110</v>
      </c>
      <c r="D76" s="41" t="s">
        <v>292</v>
      </c>
      <c r="E76" s="36" t="s">
        <v>102</v>
      </c>
      <c r="F76" s="36">
        <v>0.25</v>
      </c>
      <c r="G76" s="42"/>
      <c r="H76" s="38"/>
      <c r="J76" s="144" t="s">
        <v>110</v>
      </c>
      <c r="K76" s="67" t="s">
        <v>411</v>
      </c>
      <c r="L76" s="163"/>
      <c r="M76" s="141" t="str">
        <f t="shared" si="2"/>
        <v>PE 2.13</v>
      </c>
      <c r="N76" s="150" t="s">
        <v>414</v>
      </c>
    </row>
    <row r="77" spans="2:14" s="34" customFormat="1" ht="85.5" customHeight="1">
      <c r="B77" s="43"/>
      <c r="C77" s="39" t="s">
        <v>111</v>
      </c>
      <c r="D77" s="41" t="s">
        <v>293</v>
      </c>
      <c r="E77" s="36" t="s">
        <v>7</v>
      </c>
      <c r="F77" s="36">
        <v>0.25</v>
      </c>
      <c r="G77" s="42"/>
      <c r="H77" s="38"/>
      <c r="J77" s="144" t="s">
        <v>111</v>
      </c>
      <c r="K77" s="67" t="s">
        <v>411</v>
      </c>
      <c r="L77" s="163"/>
      <c r="M77" s="141" t="str">
        <f t="shared" si="2"/>
        <v>PE 2.14</v>
      </c>
      <c r="N77" s="150" t="s">
        <v>415</v>
      </c>
    </row>
    <row r="78" spans="2:14" s="34" customFormat="1" ht="96.75" customHeight="1">
      <c r="B78" s="43"/>
      <c r="C78" s="39" t="s">
        <v>112</v>
      </c>
      <c r="D78" s="41" t="s">
        <v>294</v>
      </c>
      <c r="E78" s="36" t="s">
        <v>102</v>
      </c>
      <c r="F78" s="36">
        <v>0.25</v>
      </c>
      <c r="G78" s="42"/>
      <c r="H78" s="38"/>
      <c r="J78" s="144" t="s">
        <v>112</v>
      </c>
      <c r="K78" s="67" t="s">
        <v>411</v>
      </c>
      <c r="L78" s="163"/>
      <c r="M78" s="141" t="str">
        <f t="shared" si="2"/>
        <v>PE 2.15</v>
      </c>
      <c r="N78" s="150" t="s">
        <v>416</v>
      </c>
    </row>
    <row r="79" spans="2:14" s="34" customFormat="1" ht="30" customHeight="1">
      <c r="B79" s="57"/>
      <c r="C79" s="58" t="s">
        <v>113</v>
      </c>
      <c r="D79" s="192" t="s">
        <v>114</v>
      </c>
      <c r="E79" s="193"/>
      <c r="F79" s="54">
        <v>3</v>
      </c>
      <c r="G79" s="23">
        <f>+G80+G81+G82+G83</f>
        <v>0</v>
      </c>
      <c r="H79" s="134" t="s">
        <v>384</v>
      </c>
      <c r="J79" s="170" t="s">
        <v>113</v>
      </c>
      <c r="K79" s="139" t="str">
        <f>+D79</f>
        <v xml:space="preserve"> Mejora o consolidación de empleo previamente existente</v>
      </c>
      <c r="L79" s="165"/>
      <c r="M79" s="140" t="str">
        <f t="shared" si="2"/>
        <v>PE.3</v>
      </c>
      <c r="N79" s="153" t="str">
        <f>+K79</f>
        <v xml:space="preserve"> Mejora o consolidación de empleo previamente existente</v>
      </c>
    </row>
    <row r="80" spans="2:14" s="34" customFormat="1" ht="30" customHeight="1">
      <c r="B80" s="43"/>
      <c r="C80" s="39" t="s">
        <v>115</v>
      </c>
      <c r="D80" s="41" t="s">
        <v>116</v>
      </c>
      <c r="E80" s="36" t="s">
        <v>1</v>
      </c>
      <c r="F80" s="36">
        <v>2</v>
      </c>
      <c r="G80" s="38"/>
      <c r="H80" s="38"/>
      <c r="J80" s="144" t="s">
        <v>115</v>
      </c>
      <c r="K80" s="67" t="s">
        <v>417</v>
      </c>
      <c r="L80" s="163"/>
      <c r="M80" s="141" t="str">
        <f t="shared" si="2"/>
        <v>PE 3.1</v>
      </c>
      <c r="N80" s="150" t="s">
        <v>418</v>
      </c>
    </row>
    <row r="81" spans="2:14" s="34" customFormat="1" ht="30" customHeight="1">
      <c r="B81" s="43"/>
      <c r="C81" s="39" t="s">
        <v>117</v>
      </c>
      <c r="D81" s="41" t="s">
        <v>118</v>
      </c>
      <c r="E81" s="36" t="s">
        <v>1</v>
      </c>
      <c r="F81" s="36">
        <v>2.5</v>
      </c>
      <c r="G81" s="38"/>
      <c r="H81" s="38"/>
      <c r="J81" s="144" t="s">
        <v>117</v>
      </c>
      <c r="K81" s="67" t="s">
        <v>417</v>
      </c>
      <c r="L81" s="163"/>
      <c r="M81" s="141" t="str">
        <f t="shared" si="2"/>
        <v>PE 3.2</v>
      </c>
      <c r="N81" s="150" t="s">
        <v>418</v>
      </c>
    </row>
    <row r="82" spans="2:14" s="34" customFormat="1" ht="30" customHeight="1">
      <c r="B82" s="43"/>
      <c r="C82" s="39" t="s">
        <v>119</v>
      </c>
      <c r="D82" s="41" t="s">
        <v>120</v>
      </c>
      <c r="E82" s="36" t="s">
        <v>102</v>
      </c>
      <c r="F82" s="36">
        <v>0.25</v>
      </c>
      <c r="G82" s="38"/>
      <c r="H82" s="38"/>
      <c r="J82" s="144" t="s">
        <v>119</v>
      </c>
      <c r="K82" s="67" t="s">
        <v>417</v>
      </c>
      <c r="L82" s="163"/>
      <c r="M82" s="141" t="str">
        <f t="shared" si="2"/>
        <v>PE 3.3</v>
      </c>
      <c r="N82" s="150" t="s">
        <v>418</v>
      </c>
    </row>
    <row r="83" spans="2:14" s="34" customFormat="1" ht="40.5" customHeight="1">
      <c r="B83" s="43"/>
      <c r="C83" s="39" t="s">
        <v>121</v>
      </c>
      <c r="D83" s="41" t="s">
        <v>122</v>
      </c>
      <c r="E83" s="36" t="s">
        <v>102</v>
      </c>
      <c r="F83" s="36">
        <v>0.25</v>
      </c>
      <c r="G83" s="38"/>
      <c r="H83" s="38"/>
      <c r="J83" s="144" t="s">
        <v>121</v>
      </c>
      <c r="K83" s="67" t="s">
        <v>417</v>
      </c>
      <c r="L83" s="163"/>
      <c r="M83" s="141" t="str">
        <f t="shared" si="2"/>
        <v>PE 3.4</v>
      </c>
      <c r="N83" s="150" t="s">
        <v>418</v>
      </c>
    </row>
    <row r="84" spans="2:14" s="34" customFormat="1" ht="20.100000000000001" customHeight="1">
      <c r="B84" s="180" t="s">
        <v>123</v>
      </c>
      <c r="C84" s="191"/>
      <c r="D84" s="192" t="s">
        <v>124</v>
      </c>
      <c r="E84" s="193"/>
      <c r="F84" s="56">
        <v>1</v>
      </c>
      <c r="G84" s="23">
        <f>+G85+G86+G87</f>
        <v>0</v>
      </c>
      <c r="H84" s="134" t="s">
        <v>384</v>
      </c>
      <c r="J84" s="169" t="s">
        <v>123</v>
      </c>
      <c r="K84" s="139" t="str">
        <f>+D84</f>
        <v>Eficacia subvención</v>
      </c>
      <c r="L84" s="165"/>
      <c r="M84" s="140" t="str">
        <f t="shared" si="2"/>
        <v>PE.4</v>
      </c>
      <c r="N84" s="153" t="str">
        <f>+K84</f>
        <v>Eficacia subvención</v>
      </c>
    </row>
    <row r="85" spans="2:14" s="34" customFormat="1" ht="20.100000000000001" customHeight="1">
      <c r="B85" s="43"/>
      <c r="C85" s="39" t="s">
        <v>125</v>
      </c>
      <c r="D85" s="41" t="s">
        <v>126</v>
      </c>
      <c r="E85" s="36" t="s">
        <v>1</v>
      </c>
      <c r="F85" s="36">
        <v>1</v>
      </c>
      <c r="G85" s="38"/>
      <c r="H85" s="38"/>
      <c r="J85" s="144" t="s">
        <v>125</v>
      </c>
      <c r="K85" s="67" t="s">
        <v>335</v>
      </c>
      <c r="L85" s="163"/>
      <c r="M85" s="141" t="str">
        <f t="shared" si="2"/>
        <v>PE.4.1</v>
      </c>
      <c r="N85" s="150" t="s">
        <v>419</v>
      </c>
    </row>
    <row r="86" spans="2:14" s="34" customFormat="1" ht="20.100000000000001" customHeight="1">
      <c r="B86" s="43"/>
      <c r="C86" s="39" t="s">
        <v>127</v>
      </c>
      <c r="D86" s="41" t="s">
        <v>128</v>
      </c>
      <c r="E86" s="36" t="s">
        <v>1</v>
      </c>
      <c r="F86" s="36">
        <v>0.5</v>
      </c>
      <c r="G86" s="38"/>
      <c r="H86" s="38"/>
      <c r="J86" s="144" t="s">
        <v>127</v>
      </c>
      <c r="K86" s="67" t="s">
        <v>335</v>
      </c>
      <c r="L86" s="163"/>
      <c r="M86" s="141" t="str">
        <f t="shared" si="2"/>
        <v>PE.4.2</v>
      </c>
      <c r="N86" s="150" t="s">
        <v>419</v>
      </c>
    </row>
    <row r="87" spans="2:14" s="34" customFormat="1" ht="25.5" customHeight="1">
      <c r="B87" s="43"/>
      <c r="C87" s="39" t="s">
        <v>129</v>
      </c>
      <c r="D87" s="41" t="s">
        <v>130</v>
      </c>
      <c r="E87" s="36" t="s">
        <v>1</v>
      </c>
      <c r="F87" s="36">
        <v>0.25</v>
      </c>
      <c r="G87" s="38"/>
      <c r="H87" s="38"/>
      <c r="J87" s="144" t="s">
        <v>129</v>
      </c>
      <c r="K87" s="67" t="s">
        <v>335</v>
      </c>
      <c r="L87" s="163"/>
      <c r="M87" s="141" t="str">
        <f t="shared" si="2"/>
        <v>PE.4.3</v>
      </c>
      <c r="N87" s="150" t="s">
        <v>419</v>
      </c>
    </row>
    <row r="88" spans="2:14" s="34" customFormat="1" ht="30" customHeight="1">
      <c r="B88" s="187" t="s">
        <v>0</v>
      </c>
      <c r="C88" s="188"/>
      <c r="D88" s="189" t="s">
        <v>131</v>
      </c>
      <c r="E88" s="190"/>
      <c r="F88" s="49" t="s">
        <v>224</v>
      </c>
      <c r="G88" s="23" t="s">
        <v>226</v>
      </c>
      <c r="H88" s="196" t="s">
        <v>229</v>
      </c>
      <c r="J88" s="171" t="str">
        <f>+B88</f>
        <v>Código</v>
      </c>
      <c r="K88" s="139" t="str">
        <f>+D88</f>
        <v>8 IGUALDAD DE GÉNERO</v>
      </c>
      <c r="L88" s="165"/>
      <c r="M88" s="140" t="str">
        <f t="shared" si="2"/>
        <v>Código</v>
      </c>
      <c r="N88" s="153" t="str">
        <f>+K88</f>
        <v>8 IGUALDAD DE GÉNERO</v>
      </c>
    </row>
    <row r="89" spans="2:14" s="34" customFormat="1" ht="20.100000000000001" customHeight="1">
      <c r="B89" s="180" t="s">
        <v>132</v>
      </c>
      <c r="C89" s="191"/>
      <c r="D89" s="186" t="s">
        <v>133</v>
      </c>
      <c r="E89" s="183"/>
      <c r="F89" s="54">
        <v>2</v>
      </c>
      <c r="G89" s="33">
        <f>+G90+G91+G92+G93+G94</f>
        <v>0</v>
      </c>
      <c r="H89" s="196"/>
      <c r="J89" s="171" t="str">
        <f>+B89</f>
        <v>IG.1</v>
      </c>
      <c r="K89" s="139" t="str">
        <f>+D89</f>
        <v>Tipología de la entidad promotora (excepto Ayuntamientos y entes públicos)</v>
      </c>
      <c r="L89" s="165"/>
      <c r="M89" s="140" t="str">
        <f t="shared" si="2"/>
        <v>IG.1</v>
      </c>
      <c r="N89" s="153" t="str">
        <f>+K89</f>
        <v>Tipología de la entidad promotora (excepto Ayuntamientos y entes públicos)</v>
      </c>
    </row>
    <row r="90" spans="2:14" s="34" customFormat="1" ht="20.100000000000001" customHeight="1">
      <c r="B90" s="26"/>
      <c r="C90" s="39" t="s">
        <v>134</v>
      </c>
      <c r="D90" s="41" t="s">
        <v>135</v>
      </c>
      <c r="E90" s="36" t="s">
        <v>1</v>
      </c>
      <c r="F90" s="36">
        <v>2</v>
      </c>
      <c r="G90" s="38"/>
      <c r="H90" s="38"/>
      <c r="J90" s="144" t="s">
        <v>134</v>
      </c>
      <c r="K90" s="67" t="s">
        <v>335</v>
      </c>
      <c r="L90" s="163"/>
      <c r="M90" s="141" t="str">
        <f t="shared" si="2"/>
        <v>IG 1.1</v>
      </c>
      <c r="N90" s="150"/>
    </row>
    <row r="91" spans="2:14" s="34" customFormat="1" ht="20.100000000000001" customHeight="1">
      <c r="B91" s="36"/>
      <c r="C91" s="39" t="s">
        <v>136</v>
      </c>
      <c r="D91" s="41" t="s">
        <v>137</v>
      </c>
      <c r="E91" s="36" t="s">
        <v>1</v>
      </c>
      <c r="F91" s="36">
        <v>2</v>
      </c>
      <c r="G91" s="38"/>
      <c r="H91" s="38"/>
      <c r="J91" s="144" t="s">
        <v>136</v>
      </c>
      <c r="K91" s="67" t="s">
        <v>420</v>
      </c>
      <c r="L91" s="163"/>
      <c r="M91" s="141" t="str">
        <f t="shared" si="2"/>
        <v>IG 1.2</v>
      </c>
      <c r="N91" s="150"/>
    </row>
    <row r="92" spans="2:14" s="34" customFormat="1" ht="39" customHeight="1">
      <c r="B92" s="36"/>
      <c r="C92" s="39" t="s">
        <v>138</v>
      </c>
      <c r="D92" s="41" t="s">
        <v>139</v>
      </c>
      <c r="E92" s="36" t="s">
        <v>1</v>
      </c>
      <c r="F92" s="36">
        <v>1.5</v>
      </c>
      <c r="G92" s="38"/>
      <c r="H92" s="38"/>
      <c r="J92" s="144" t="s">
        <v>138</v>
      </c>
      <c r="K92" s="67" t="s">
        <v>421</v>
      </c>
      <c r="L92" s="163"/>
      <c r="M92" s="141" t="str">
        <f t="shared" si="2"/>
        <v>IG 1.3</v>
      </c>
      <c r="N92" s="150"/>
    </row>
    <row r="93" spans="2:14" s="34" customFormat="1" ht="30.75" customHeight="1">
      <c r="B93" s="38"/>
      <c r="C93" s="39" t="s">
        <v>140</v>
      </c>
      <c r="D93" s="41" t="s">
        <v>141</v>
      </c>
      <c r="E93" s="36" t="s">
        <v>7</v>
      </c>
      <c r="F93" s="36">
        <v>0.5</v>
      </c>
      <c r="G93" s="38"/>
      <c r="H93" s="38"/>
      <c r="J93" s="144" t="s">
        <v>140</v>
      </c>
      <c r="K93" s="67" t="s">
        <v>422</v>
      </c>
      <c r="L93" s="163"/>
      <c r="M93" s="141" t="str">
        <f t="shared" si="2"/>
        <v>IG 1.6</v>
      </c>
      <c r="N93" s="150"/>
    </row>
    <row r="94" spans="2:14" s="34" customFormat="1" ht="20.100000000000001" customHeight="1">
      <c r="B94" s="38"/>
      <c r="C94" s="39" t="s">
        <v>142</v>
      </c>
      <c r="D94" s="41" t="s">
        <v>143</v>
      </c>
      <c r="E94" s="36" t="s">
        <v>7</v>
      </c>
      <c r="F94" s="36">
        <v>0.5</v>
      </c>
      <c r="G94" s="38"/>
      <c r="H94" s="38"/>
      <c r="J94" s="144" t="s">
        <v>142</v>
      </c>
      <c r="K94" s="67" t="s">
        <v>422</v>
      </c>
      <c r="L94" s="163"/>
      <c r="M94" s="141" t="str">
        <f t="shared" si="2"/>
        <v>IG 1.7</v>
      </c>
      <c r="N94" s="150"/>
    </row>
    <row r="95" spans="2:14" s="34" customFormat="1" ht="20.100000000000001" customHeight="1">
      <c r="B95" s="194" t="s">
        <v>144</v>
      </c>
      <c r="C95" s="195"/>
      <c r="D95" s="186" t="s">
        <v>145</v>
      </c>
      <c r="E95" s="183"/>
      <c r="F95" s="54">
        <v>3</v>
      </c>
      <c r="G95" s="33">
        <f>+G96+G97+G98</f>
        <v>0</v>
      </c>
      <c r="H95" s="134" t="s">
        <v>384</v>
      </c>
      <c r="J95" s="171" t="str">
        <f>+B95</f>
        <v>IG.2</v>
      </c>
      <c r="K95" s="139" t="str">
        <f>+D95</f>
        <v>Implicación de la entidad promotora con la igualdad de género</v>
      </c>
      <c r="L95" s="165"/>
      <c r="M95" s="140" t="str">
        <f t="shared" si="2"/>
        <v>IG.2</v>
      </c>
      <c r="N95" s="153" t="str">
        <f>+K95</f>
        <v>Implicación de la entidad promotora con la igualdad de género</v>
      </c>
    </row>
    <row r="96" spans="2:14" s="34" customFormat="1" ht="26.25" customHeight="1">
      <c r="B96" s="38"/>
      <c r="C96" s="27" t="s">
        <v>146</v>
      </c>
      <c r="D96" s="41" t="s">
        <v>147</v>
      </c>
      <c r="E96" s="36" t="s">
        <v>1</v>
      </c>
      <c r="F96" s="36">
        <v>3</v>
      </c>
      <c r="G96" s="38"/>
      <c r="H96" s="38"/>
      <c r="J96" s="142" t="s">
        <v>146</v>
      </c>
      <c r="K96" s="67" t="s">
        <v>423</v>
      </c>
      <c r="L96" s="163"/>
      <c r="M96" s="141" t="str">
        <f t="shared" si="2"/>
        <v>IG 2.1</v>
      </c>
      <c r="N96" s="150"/>
    </row>
    <row r="97" spans="2:14" s="34" customFormat="1" ht="41.25" customHeight="1">
      <c r="B97" s="29"/>
      <c r="C97" s="27" t="s">
        <v>148</v>
      </c>
      <c r="D97" s="41" t="s">
        <v>149</v>
      </c>
      <c r="E97" s="36" t="s">
        <v>1</v>
      </c>
      <c r="F97" s="36">
        <v>3</v>
      </c>
      <c r="G97" s="38"/>
      <c r="H97" s="38"/>
      <c r="J97" s="142" t="s">
        <v>148</v>
      </c>
      <c r="K97" s="177" t="s">
        <v>424</v>
      </c>
      <c r="L97" s="163"/>
      <c r="M97" s="141" t="str">
        <f t="shared" si="2"/>
        <v>IG 2.2</v>
      </c>
      <c r="N97" s="150"/>
    </row>
    <row r="98" spans="2:14" s="34" customFormat="1" ht="48" customHeight="1">
      <c r="B98" s="44"/>
      <c r="C98" s="27" t="s">
        <v>425</v>
      </c>
      <c r="D98" s="41" t="s">
        <v>150</v>
      </c>
      <c r="E98" s="36" t="s">
        <v>1</v>
      </c>
      <c r="F98" s="36">
        <v>2</v>
      </c>
      <c r="G98" s="38"/>
      <c r="H98" s="38"/>
      <c r="J98" s="142" t="s">
        <v>425</v>
      </c>
      <c r="K98" s="177" t="s">
        <v>426</v>
      </c>
      <c r="L98" s="163"/>
      <c r="M98" s="141" t="str">
        <f t="shared" si="2"/>
        <v>IG 2.3</v>
      </c>
      <c r="N98" s="150"/>
    </row>
    <row r="99" spans="2:14" s="34" customFormat="1" ht="20.100000000000001" customHeight="1">
      <c r="B99" s="199" t="s">
        <v>151</v>
      </c>
      <c r="C99" s="200"/>
      <c r="D99" s="197" t="s">
        <v>152</v>
      </c>
      <c r="E99" s="198"/>
      <c r="F99" s="54">
        <v>0.5</v>
      </c>
      <c r="G99" s="33">
        <f>+G100</f>
        <v>0</v>
      </c>
      <c r="H99" s="134" t="s">
        <v>384</v>
      </c>
      <c r="J99" s="171" t="str">
        <f>+B99</f>
        <v>IG.12</v>
      </c>
      <c r="K99" s="139" t="str">
        <f>+D99</f>
        <v>Mujeres jóvenes</v>
      </c>
      <c r="L99" s="165"/>
      <c r="M99" s="140" t="str">
        <f t="shared" si="2"/>
        <v>IG.12</v>
      </c>
      <c r="N99" s="153" t="str">
        <f>+K99</f>
        <v>Mujeres jóvenes</v>
      </c>
    </row>
    <row r="100" spans="2:14" s="34" customFormat="1" ht="45" customHeight="1">
      <c r="B100" s="41"/>
      <c r="C100" s="27" t="s">
        <v>153</v>
      </c>
      <c r="D100" s="41" t="s">
        <v>154</v>
      </c>
      <c r="E100" s="36" t="s">
        <v>7</v>
      </c>
      <c r="F100" s="36">
        <v>0.5</v>
      </c>
      <c r="G100" s="38"/>
      <c r="H100" s="38"/>
      <c r="J100" s="142" t="s">
        <v>153</v>
      </c>
      <c r="K100" s="27" t="s">
        <v>335</v>
      </c>
      <c r="L100" s="166"/>
      <c r="M100" s="141" t="str">
        <f t="shared" si="2"/>
        <v>IG.12.1</v>
      </c>
      <c r="N100" s="147" t="s">
        <v>427</v>
      </c>
    </row>
    <row r="101" spans="2:14" s="34" customFormat="1" ht="30" customHeight="1">
      <c r="B101" s="187" t="s">
        <v>0</v>
      </c>
      <c r="C101" s="188"/>
      <c r="D101" s="202" t="s">
        <v>238</v>
      </c>
      <c r="E101" s="203"/>
      <c r="F101" s="49" t="s">
        <v>224</v>
      </c>
      <c r="G101" s="23" t="s">
        <v>226</v>
      </c>
      <c r="H101" s="178" t="s">
        <v>229</v>
      </c>
      <c r="J101" s="171" t="str">
        <f>+B101</f>
        <v>Código</v>
      </c>
      <c r="K101" s="139" t="str">
        <f>+D101</f>
        <v>9. DESARROLLO RURAL INCLUSIVO</v>
      </c>
      <c r="L101" s="165"/>
      <c r="M101" s="140" t="str">
        <f t="shared" si="2"/>
        <v>Código</v>
      </c>
      <c r="N101" s="153" t="str">
        <f>+K101</f>
        <v>9. DESARROLLO RURAL INCLUSIVO</v>
      </c>
    </row>
    <row r="102" spans="2:14" s="34" customFormat="1" ht="20.100000000000001" customHeight="1">
      <c r="B102" s="180" t="s">
        <v>155</v>
      </c>
      <c r="C102" s="191"/>
      <c r="D102" s="201" t="s">
        <v>156</v>
      </c>
      <c r="E102" s="201"/>
      <c r="F102" s="54">
        <v>1</v>
      </c>
      <c r="G102" s="33">
        <f>+G103+G104</f>
        <v>0</v>
      </c>
      <c r="H102" s="179"/>
      <c r="J102" s="171" t="str">
        <f>+B102</f>
        <v>DRI.2</v>
      </c>
      <c r="K102" s="139" t="str">
        <f>+D102</f>
        <v>Condicionalidad social</v>
      </c>
      <c r="L102" s="165"/>
      <c r="M102" s="140" t="str">
        <f t="shared" si="2"/>
        <v>DRI.2</v>
      </c>
      <c r="N102" s="153" t="str">
        <f>+K102</f>
        <v>Condicionalidad social</v>
      </c>
    </row>
    <row r="103" spans="2:14" s="34" customFormat="1" ht="28.5" customHeight="1">
      <c r="B103" s="38"/>
      <c r="C103" s="39" t="s">
        <v>157</v>
      </c>
      <c r="D103" s="41" t="s">
        <v>158</v>
      </c>
      <c r="E103" s="47" t="s">
        <v>7</v>
      </c>
      <c r="F103" s="40">
        <v>0.5</v>
      </c>
      <c r="G103" s="38"/>
      <c r="H103" s="38"/>
      <c r="J103" s="144" t="s">
        <v>157</v>
      </c>
      <c r="K103" s="27" t="s">
        <v>428</v>
      </c>
      <c r="L103" s="166"/>
      <c r="M103" s="141" t="str">
        <f t="shared" si="2"/>
        <v>DRI.2.1</v>
      </c>
      <c r="N103" s="27" t="s">
        <v>430</v>
      </c>
    </row>
    <row r="104" spans="2:14" s="34" customFormat="1" ht="39" customHeight="1">
      <c r="B104" s="38"/>
      <c r="C104" s="39" t="s">
        <v>159</v>
      </c>
      <c r="D104" s="41" t="s">
        <v>160</v>
      </c>
      <c r="E104" s="36" t="s">
        <v>7</v>
      </c>
      <c r="F104" s="36">
        <v>0.5</v>
      </c>
      <c r="G104" s="38"/>
      <c r="H104" s="38"/>
      <c r="J104" s="144" t="s">
        <v>159</v>
      </c>
      <c r="K104" s="27" t="s">
        <v>429</v>
      </c>
      <c r="L104" s="166"/>
      <c r="M104" s="141" t="str">
        <f t="shared" si="2"/>
        <v>DRI.2.2</v>
      </c>
      <c r="N104" s="27" t="s">
        <v>431</v>
      </c>
    </row>
    <row r="105" spans="2:14" s="34" customFormat="1" ht="20.100000000000001" customHeight="1">
      <c r="B105" s="180" t="s">
        <v>161</v>
      </c>
      <c r="C105" s="191"/>
      <c r="D105" s="192" t="s">
        <v>162</v>
      </c>
      <c r="E105" s="193"/>
      <c r="F105" s="54">
        <v>2</v>
      </c>
      <c r="G105" s="33">
        <f>+G106+G107+G108</f>
        <v>0</v>
      </c>
      <c r="H105" s="134" t="s">
        <v>384</v>
      </c>
      <c r="J105" s="171" t="str">
        <f>+B105</f>
        <v>DRI.3</v>
      </c>
      <c r="K105" s="139" t="str">
        <f>+D105</f>
        <v>Características adaptativas de las estructuras</v>
      </c>
      <c r="L105" s="165"/>
      <c r="M105" s="140" t="str">
        <f t="shared" si="2"/>
        <v>DRI.3</v>
      </c>
      <c r="N105" s="153" t="str">
        <f>+K105</f>
        <v>Características adaptativas de las estructuras</v>
      </c>
    </row>
    <row r="106" spans="2:14" s="34" customFormat="1" ht="39.75" customHeight="1">
      <c r="B106" s="38"/>
      <c r="C106" s="39" t="s">
        <v>163</v>
      </c>
      <c r="D106" s="41" t="s">
        <v>164</v>
      </c>
      <c r="E106" s="36" t="s">
        <v>7</v>
      </c>
      <c r="F106" s="36">
        <v>1</v>
      </c>
      <c r="G106" s="38"/>
      <c r="H106" s="38"/>
      <c r="J106" s="144" t="s">
        <v>163</v>
      </c>
      <c r="K106" s="67" t="s">
        <v>404</v>
      </c>
      <c r="L106" s="160"/>
      <c r="M106" s="141" t="str">
        <f t="shared" si="2"/>
        <v>DRI.3.1</v>
      </c>
      <c r="N106" s="27" t="s">
        <v>432</v>
      </c>
    </row>
    <row r="107" spans="2:14" s="34" customFormat="1" ht="30" customHeight="1">
      <c r="B107" s="38"/>
      <c r="C107" s="39" t="s">
        <v>165</v>
      </c>
      <c r="D107" s="41" t="s">
        <v>166</v>
      </c>
      <c r="E107" s="36" t="s">
        <v>7</v>
      </c>
      <c r="F107" s="36">
        <v>1</v>
      </c>
      <c r="G107" s="38"/>
      <c r="H107" s="38"/>
      <c r="J107" s="144" t="s">
        <v>165</v>
      </c>
      <c r="K107" s="27" t="s">
        <v>435</v>
      </c>
      <c r="L107" s="166"/>
      <c r="M107" s="141" t="str">
        <f t="shared" si="2"/>
        <v>DRI.3.2</v>
      </c>
      <c r="N107" s="39" t="s">
        <v>433</v>
      </c>
    </row>
    <row r="108" spans="2:14" s="34" customFormat="1" ht="30" customHeight="1">
      <c r="B108" s="43"/>
      <c r="C108" s="39" t="s">
        <v>167</v>
      </c>
      <c r="D108" s="41" t="s">
        <v>168</v>
      </c>
      <c r="E108" s="36" t="s">
        <v>7</v>
      </c>
      <c r="F108" s="36">
        <v>1</v>
      </c>
      <c r="G108" s="38"/>
      <c r="H108" s="38"/>
      <c r="J108" s="144" t="s">
        <v>167</v>
      </c>
      <c r="K108" s="39" t="s">
        <v>436</v>
      </c>
      <c r="L108" s="166"/>
      <c r="M108" s="141" t="str">
        <f t="shared" si="2"/>
        <v>DRI.3.3</v>
      </c>
      <c r="N108" s="27" t="s">
        <v>434</v>
      </c>
    </row>
    <row r="109" spans="2:14" s="34" customFormat="1" ht="27" customHeight="1">
      <c r="B109" s="187" t="s">
        <v>0</v>
      </c>
      <c r="C109" s="188"/>
      <c r="D109" s="189" t="s">
        <v>239</v>
      </c>
      <c r="E109" s="190"/>
      <c r="F109" s="49" t="s">
        <v>224</v>
      </c>
      <c r="G109" s="23" t="s">
        <v>226</v>
      </c>
      <c r="H109" s="178" t="s">
        <v>229</v>
      </c>
      <c r="J109" s="171" t="str">
        <f>+B109</f>
        <v>Código</v>
      </c>
      <c r="K109" s="139" t="str">
        <f>+D109</f>
        <v>10. JUVENTUD RURAL</v>
      </c>
      <c r="L109" s="165"/>
      <c r="M109" s="140" t="str">
        <f t="shared" si="2"/>
        <v>Código</v>
      </c>
      <c r="N109" s="153" t="str">
        <f>+K109</f>
        <v>10. JUVENTUD RURAL</v>
      </c>
    </row>
    <row r="110" spans="2:14" s="34" customFormat="1" ht="28.5" customHeight="1">
      <c r="B110" s="194" t="s">
        <v>169</v>
      </c>
      <c r="C110" s="195"/>
      <c r="D110" s="186" t="s">
        <v>170</v>
      </c>
      <c r="E110" s="183"/>
      <c r="F110" s="54">
        <v>3</v>
      </c>
      <c r="G110" s="33">
        <f>+G111+G112+G113+G114+G115+G116+G117</f>
        <v>0</v>
      </c>
      <c r="H110" s="179"/>
      <c r="J110" s="171" t="str">
        <f>+B110</f>
        <v>JR.1</v>
      </c>
      <c r="K110" s="139" t="str">
        <f>+D110</f>
        <v>Contribución a la promoción de condiciones para la igualdad de oportunidades de la juventud rural (menores de 35 años)</v>
      </c>
      <c r="L110" s="165"/>
      <c r="M110" s="140" t="str">
        <f t="shared" si="2"/>
        <v>JR.1</v>
      </c>
      <c r="N110" s="153" t="str">
        <f>+K110</f>
        <v>Contribución a la promoción de condiciones para la igualdad de oportunidades de la juventud rural (menores de 35 años)</v>
      </c>
    </row>
    <row r="111" spans="2:14" s="34" customFormat="1" ht="20.100000000000001" customHeight="1">
      <c r="B111" s="38"/>
      <c r="C111" s="27" t="s">
        <v>171</v>
      </c>
      <c r="D111" s="41" t="s">
        <v>172</v>
      </c>
      <c r="E111" s="36" t="s">
        <v>1</v>
      </c>
      <c r="F111" s="36">
        <v>2</v>
      </c>
      <c r="G111" s="38"/>
      <c r="H111" s="38"/>
      <c r="J111" s="142" t="s">
        <v>171</v>
      </c>
      <c r="K111" s="263" t="s">
        <v>335</v>
      </c>
      <c r="L111" s="163"/>
      <c r="M111" s="141" t="str">
        <f>+J111</f>
        <v>JR.1.1</v>
      </c>
      <c r="N111" s="150" t="s">
        <v>332</v>
      </c>
    </row>
    <row r="112" spans="2:14" s="34" customFormat="1" ht="20.100000000000001" customHeight="1">
      <c r="B112" s="38"/>
      <c r="C112" s="27" t="s">
        <v>173</v>
      </c>
      <c r="D112" s="41" t="s">
        <v>174</v>
      </c>
      <c r="E112" s="36" t="s">
        <v>1</v>
      </c>
      <c r="F112" s="36">
        <v>3</v>
      </c>
      <c r="G112" s="38"/>
      <c r="H112" s="38"/>
      <c r="J112" s="142" t="s">
        <v>173</v>
      </c>
      <c r="K112" s="263" t="s">
        <v>446</v>
      </c>
      <c r="L112" s="163"/>
      <c r="M112" s="141" t="str">
        <f t="shared" si="2"/>
        <v>JR 1.2</v>
      </c>
      <c r="N112" s="150" t="s">
        <v>332</v>
      </c>
    </row>
    <row r="113" spans="2:14" s="34" customFormat="1" ht="21.6" customHeight="1">
      <c r="B113" s="38"/>
      <c r="C113" s="27" t="s">
        <v>175</v>
      </c>
      <c r="D113" s="41" t="s">
        <v>176</v>
      </c>
      <c r="E113" s="36" t="s">
        <v>1</v>
      </c>
      <c r="F113" s="36">
        <v>3</v>
      </c>
      <c r="G113" s="38"/>
      <c r="H113" s="38"/>
      <c r="J113" s="142" t="s">
        <v>175</v>
      </c>
      <c r="K113" s="263" t="s">
        <v>447</v>
      </c>
      <c r="L113" s="163"/>
      <c r="M113" s="141" t="str">
        <f t="shared" si="2"/>
        <v>JR.1.3</v>
      </c>
      <c r="N113" s="150"/>
    </row>
    <row r="114" spans="2:14" s="34" customFormat="1" ht="20.100000000000001" customHeight="1">
      <c r="B114" s="38"/>
      <c r="C114" s="27" t="s">
        <v>177</v>
      </c>
      <c r="D114" s="41" t="s">
        <v>178</v>
      </c>
      <c r="E114" s="36" t="s">
        <v>1</v>
      </c>
      <c r="F114" s="36">
        <v>2</v>
      </c>
      <c r="G114" s="38"/>
      <c r="H114" s="38"/>
      <c r="J114" s="142" t="s">
        <v>177</v>
      </c>
      <c r="K114" s="263" t="s">
        <v>448</v>
      </c>
      <c r="L114" s="163"/>
      <c r="M114" s="141" t="str">
        <f t="shared" si="2"/>
        <v>JR.1.4</v>
      </c>
      <c r="N114" s="150"/>
    </row>
    <row r="115" spans="2:14" s="34" customFormat="1" ht="20.100000000000001" customHeight="1">
      <c r="B115" s="44"/>
      <c r="C115" s="27" t="s">
        <v>179</v>
      </c>
      <c r="D115" s="41" t="s">
        <v>180</v>
      </c>
      <c r="E115" s="36" t="s">
        <v>7</v>
      </c>
      <c r="F115" s="36">
        <v>1</v>
      </c>
      <c r="G115" s="38"/>
      <c r="H115" s="38"/>
      <c r="J115" s="142" t="s">
        <v>179</v>
      </c>
      <c r="K115" s="263" t="s">
        <v>449</v>
      </c>
      <c r="L115" s="163"/>
      <c r="M115" s="141" t="str">
        <f t="shared" si="2"/>
        <v>JR.1.5</v>
      </c>
      <c r="N115" s="150"/>
    </row>
    <row r="116" spans="2:14" s="34" customFormat="1" ht="20.100000000000001" customHeight="1">
      <c r="B116" s="38"/>
      <c r="C116" s="27" t="s">
        <v>181</v>
      </c>
      <c r="D116" s="41" t="s">
        <v>182</v>
      </c>
      <c r="E116" s="36" t="s">
        <v>7</v>
      </c>
      <c r="F116" s="36">
        <v>1</v>
      </c>
      <c r="G116" s="38"/>
      <c r="H116" s="38"/>
      <c r="J116" s="142" t="s">
        <v>181</v>
      </c>
      <c r="K116" s="263" t="s">
        <v>450</v>
      </c>
      <c r="L116" s="163"/>
      <c r="M116" s="141" t="str">
        <f t="shared" si="2"/>
        <v>JR.1.6</v>
      </c>
      <c r="N116" s="150"/>
    </row>
    <row r="117" spans="2:14" s="34" customFormat="1" ht="20.100000000000001" customHeight="1">
      <c r="B117" s="38"/>
      <c r="C117" s="27" t="s">
        <v>183</v>
      </c>
      <c r="D117" s="41" t="s">
        <v>184</v>
      </c>
      <c r="E117" s="36" t="s">
        <v>1</v>
      </c>
      <c r="F117" s="36">
        <v>1</v>
      </c>
      <c r="G117" s="38"/>
      <c r="H117" s="38"/>
      <c r="J117" s="142" t="s">
        <v>183</v>
      </c>
      <c r="K117" s="263" t="s">
        <v>451</v>
      </c>
      <c r="L117" s="163"/>
      <c r="M117" s="141" t="str">
        <f t="shared" si="2"/>
        <v>JR.1.7</v>
      </c>
      <c r="N117" s="150"/>
    </row>
    <row r="118" spans="2:14" s="34" customFormat="1" ht="30.75" customHeight="1">
      <c r="B118" s="187" t="s">
        <v>0</v>
      </c>
      <c r="C118" s="188"/>
      <c r="D118" s="189" t="s">
        <v>240</v>
      </c>
      <c r="E118" s="190"/>
      <c r="F118" s="49" t="s">
        <v>224</v>
      </c>
      <c r="G118" s="23" t="s">
        <v>226</v>
      </c>
      <c r="H118" s="178" t="s">
        <v>229</v>
      </c>
      <c r="J118" s="171" t="str">
        <f>+B118</f>
        <v>Código</v>
      </c>
      <c r="K118" s="139" t="s">
        <v>390</v>
      </c>
      <c r="L118" s="165"/>
      <c r="M118" s="140" t="str">
        <f t="shared" si="2"/>
        <v>Código</v>
      </c>
      <c r="N118" s="153" t="s">
        <v>390</v>
      </c>
    </row>
    <row r="119" spans="2:14" s="34" customFormat="1" ht="20.100000000000001" customHeight="1">
      <c r="B119" s="180" t="s">
        <v>185</v>
      </c>
      <c r="C119" s="181"/>
      <c r="D119" s="182" t="s">
        <v>186</v>
      </c>
      <c r="E119" s="183"/>
      <c r="F119" s="54">
        <v>6</v>
      </c>
      <c r="G119" s="33">
        <f>+G120+G121+G122</f>
        <v>0</v>
      </c>
      <c r="H119" s="179"/>
      <c r="J119" s="171" t="str">
        <f>+B119</f>
        <v>IN.1</v>
      </c>
      <c r="K119" s="139" t="str">
        <f>+D119</f>
        <v>Carácter innovador de la operación para la que se solicita la ayuda</v>
      </c>
      <c r="L119" s="165"/>
      <c r="M119" s="140" t="str">
        <f t="shared" si="2"/>
        <v>IN.1</v>
      </c>
      <c r="N119" s="153" t="str">
        <f>+K119</f>
        <v>Carácter innovador de la operación para la que se solicita la ayuda</v>
      </c>
    </row>
    <row r="120" spans="2:14" s="34" customFormat="1" ht="25.5" customHeight="1">
      <c r="B120" s="38"/>
      <c r="C120" s="39" t="s">
        <v>187</v>
      </c>
      <c r="D120" s="45" t="s">
        <v>188</v>
      </c>
      <c r="E120" s="36" t="s">
        <v>7</v>
      </c>
      <c r="F120" s="36">
        <v>2</v>
      </c>
      <c r="G120" s="38"/>
      <c r="H120" s="38"/>
      <c r="J120" s="144" t="s">
        <v>187</v>
      </c>
      <c r="K120" s="59" t="s">
        <v>391</v>
      </c>
      <c r="L120" s="157"/>
      <c r="M120" s="141" t="str">
        <f t="shared" si="2"/>
        <v>IN.1.1</v>
      </c>
      <c r="N120" s="155"/>
    </row>
    <row r="121" spans="2:14" s="34" customFormat="1" ht="20.100000000000001" customHeight="1">
      <c r="B121" s="38"/>
      <c r="C121" s="39" t="s">
        <v>189</v>
      </c>
      <c r="D121" s="41" t="s">
        <v>190</v>
      </c>
      <c r="E121" s="36" t="s">
        <v>7</v>
      </c>
      <c r="F121" s="36">
        <v>2</v>
      </c>
      <c r="G121" s="38"/>
      <c r="H121" s="38"/>
      <c r="J121" s="144" t="s">
        <v>189</v>
      </c>
      <c r="K121" s="59" t="s">
        <v>391</v>
      </c>
      <c r="L121" s="157"/>
      <c r="M121" s="141" t="str">
        <f t="shared" si="2"/>
        <v>IN.1.2</v>
      </c>
      <c r="N121" s="155"/>
    </row>
    <row r="122" spans="2:14" s="34" customFormat="1" ht="20.100000000000001" customHeight="1">
      <c r="B122" s="38"/>
      <c r="C122" s="39" t="s">
        <v>191</v>
      </c>
      <c r="D122" s="41" t="s">
        <v>192</v>
      </c>
      <c r="E122" s="36" t="s">
        <v>7</v>
      </c>
      <c r="F122" s="36">
        <v>2</v>
      </c>
      <c r="G122" s="38"/>
      <c r="H122" s="38"/>
      <c r="J122" s="144" t="s">
        <v>191</v>
      </c>
      <c r="K122" s="59" t="s">
        <v>391</v>
      </c>
      <c r="L122" s="157"/>
      <c r="M122" s="141" t="str">
        <f t="shared" si="2"/>
        <v>IN.1.3</v>
      </c>
      <c r="N122" s="155"/>
    </row>
    <row r="123" spans="2:14" s="34" customFormat="1" ht="26.25" customHeight="1">
      <c r="B123" s="187" t="s">
        <v>0</v>
      </c>
      <c r="C123" s="188"/>
      <c r="D123" s="189" t="s">
        <v>241</v>
      </c>
      <c r="E123" s="190"/>
      <c r="F123" s="49" t="s">
        <v>224</v>
      </c>
      <c r="G123" s="23" t="s">
        <v>226</v>
      </c>
      <c r="H123" s="178" t="s">
        <v>229</v>
      </c>
      <c r="J123" s="171" t="str">
        <f>+B123</f>
        <v>Código</v>
      </c>
      <c r="K123" s="139" t="str">
        <f>+D123</f>
        <v>13. PERFIL DEL SOLICITANTE</v>
      </c>
      <c r="L123" s="165"/>
      <c r="M123" s="140" t="str">
        <f t="shared" si="2"/>
        <v>Código</v>
      </c>
      <c r="N123" s="153" t="str">
        <f>+K123</f>
        <v>13. PERFIL DEL SOLICITANTE</v>
      </c>
    </row>
    <row r="124" spans="2:14" s="34" customFormat="1" ht="20.100000000000001" customHeight="1">
      <c r="B124" s="184" t="s">
        <v>193</v>
      </c>
      <c r="C124" s="185"/>
      <c r="D124" s="186" t="s">
        <v>194</v>
      </c>
      <c r="E124" s="183"/>
      <c r="F124" s="54">
        <v>10</v>
      </c>
      <c r="G124" s="33">
        <f>+G125+G126+G127</f>
        <v>0</v>
      </c>
      <c r="H124" s="179"/>
      <c r="J124" s="171" t="str">
        <f>+B124</f>
        <v>PS.1</v>
      </c>
      <c r="K124" s="139" t="str">
        <f>+D124</f>
        <v>Tipología de la cooperación de la persona física o jurídica promotora</v>
      </c>
      <c r="L124" s="165"/>
      <c r="M124" s="140" t="str">
        <f t="shared" si="2"/>
        <v>PS.1</v>
      </c>
      <c r="N124" s="153" t="str">
        <f>+K124</f>
        <v>Tipología de la cooperación de la persona física o jurídica promotora</v>
      </c>
    </row>
    <row r="125" spans="2:14" s="34" customFormat="1" ht="20.100000000000001" customHeight="1">
      <c r="B125" s="36"/>
      <c r="C125" s="39" t="s">
        <v>195</v>
      </c>
      <c r="D125" s="41" t="s">
        <v>196</v>
      </c>
      <c r="E125" s="36" t="s">
        <v>7</v>
      </c>
      <c r="F125" s="36">
        <v>1</v>
      </c>
      <c r="G125" s="38"/>
      <c r="H125" s="38"/>
      <c r="J125" s="144" t="s">
        <v>195</v>
      </c>
      <c r="K125" s="263" t="s">
        <v>439</v>
      </c>
      <c r="L125" s="163"/>
      <c r="M125" s="141" t="str">
        <f t="shared" si="2"/>
        <v>PS.1.1</v>
      </c>
      <c r="N125" s="150"/>
    </row>
    <row r="126" spans="2:14" s="34" customFormat="1" ht="32.25" customHeight="1">
      <c r="B126" s="36"/>
      <c r="C126" s="39" t="s">
        <v>197</v>
      </c>
      <c r="D126" s="41" t="s">
        <v>198</v>
      </c>
      <c r="E126" s="36" t="s">
        <v>7</v>
      </c>
      <c r="F126" s="36">
        <v>2</v>
      </c>
      <c r="G126" s="38"/>
      <c r="H126" s="38"/>
      <c r="J126" s="144" t="s">
        <v>197</v>
      </c>
      <c r="K126" s="28" t="s">
        <v>437</v>
      </c>
      <c r="L126" s="163"/>
      <c r="M126" s="141" t="str">
        <f t="shared" si="2"/>
        <v>PS.1.2</v>
      </c>
      <c r="N126" s="150"/>
    </row>
    <row r="127" spans="2:14" s="34" customFormat="1" ht="30.75" customHeight="1">
      <c r="B127" s="36"/>
      <c r="C127" s="39" t="s">
        <v>199</v>
      </c>
      <c r="D127" s="41" t="s">
        <v>200</v>
      </c>
      <c r="E127" s="36" t="s">
        <v>7</v>
      </c>
      <c r="F127" s="36">
        <v>8</v>
      </c>
      <c r="G127" s="38"/>
      <c r="H127" s="38"/>
      <c r="J127" s="144" t="s">
        <v>199</v>
      </c>
      <c r="K127" s="28" t="s">
        <v>438</v>
      </c>
      <c r="L127" s="163"/>
      <c r="M127" s="141" t="str">
        <f t="shared" si="2"/>
        <v>PS.1.3</v>
      </c>
      <c r="N127" s="150"/>
    </row>
    <row r="128" spans="2:14" s="34" customFormat="1" ht="20.100000000000001" customHeight="1">
      <c r="B128" s="184" t="s">
        <v>201</v>
      </c>
      <c r="C128" s="185"/>
      <c r="D128" s="186" t="s">
        <v>202</v>
      </c>
      <c r="E128" s="183"/>
      <c r="F128" s="54">
        <v>12</v>
      </c>
      <c r="G128" s="33">
        <f>+G129+G130+G131</f>
        <v>0</v>
      </c>
      <c r="H128" s="134" t="s">
        <v>384</v>
      </c>
      <c r="J128" s="171" t="str">
        <f>+B128</f>
        <v>PS.2</v>
      </c>
      <c r="K128" s="139" t="str">
        <f>+D128</f>
        <v>Tipología de la entidad promotora (según Recomendación 2003/361 de la Comisión)</v>
      </c>
      <c r="L128" s="165"/>
      <c r="M128" s="140" t="str">
        <f t="shared" si="2"/>
        <v>PS.2</v>
      </c>
      <c r="N128" s="153" t="str">
        <f>+K128</f>
        <v>Tipología de la entidad promotora (según Recomendación 2003/361 de la Comisión)</v>
      </c>
    </row>
    <row r="129" spans="2:14" s="34" customFormat="1" ht="43.5" customHeight="1">
      <c r="B129" s="36"/>
      <c r="C129" s="39" t="s">
        <v>203</v>
      </c>
      <c r="D129" s="41" t="s">
        <v>204</v>
      </c>
      <c r="E129" s="36" t="s">
        <v>1</v>
      </c>
      <c r="F129" s="36">
        <v>12</v>
      </c>
      <c r="G129" s="38"/>
      <c r="H129" s="38"/>
      <c r="J129" s="144" t="s">
        <v>203</v>
      </c>
      <c r="K129" s="262" t="s">
        <v>440</v>
      </c>
      <c r="L129" s="163"/>
      <c r="M129" s="141" t="str">
        <f t="shared" si="2"/>
        <v>PS.2.1</v>
      </c>
      <c r="N129" s="150"/>
    </row>
    <row r="130" spans="2:14" s="34" customFormat="1" ht="45.75" customHeight="1">
      <c r="B130" s="36"/>
      <c r="C130" s="39" t="s">
        <v>205</v>
      </c>
      <c r="D130" s="41" t="s">
        <v>206</v>
      </c>
      <c r="E130" s="36" t="s">
        <v>1</v>
      </c>
      <c r="F130" s="36">
        <v>10</v>
      </c>
      <c r="G130" s="38"/>
      <c r="H130" s="38"/>
      <c r="J130" s="144" t="s">
        <v>205</v>
      </c>
      <c r="K130" s="262" t="s">
        <v>440</v>
      </c>
      <c r="L130" s="163"/>
      <c r="M130" s="141" t="str">
        <f t="shared" si="2"/>
        <v>PS.2.2</v>
      </c>
      <c r="N130" s="150"/>
    </row>
    <row r="131" spans="2:14" s="34" customFormat="1" ht="23.25" customHeight="1">
      <c r="B131" s="36"/>
      <c r="C131" s="39" t="s">
        <v>207</v>
      </c>
      <c r="D131" s="41" t="s">
        <v>208</v>
      </c>
      <c r="E131" s="36" t="s">
        <v>7</v>
      </c>
      <c r="F131" s="36">
        <v>2</v>
      </c>
      <c r="G131" s="38"/>
      <c r="H131" s="38"/>
      <c r="J131" s="144" t="s">
        <v>207</v>
      </c>
      <c r="K131" s="59" t="s">
        <v>441</v>
      </c>
      <c r="L131" s="163"/>
      <c r="M131" s="141" t="str">
        <f t="shared" si="2"/>
        <v>PS.2.3</v>
      </c>
      <c r="N131" s="150"/>
    </row>
    <row r="132" spans="2:14" s="34" customFormat="1" ht="20.100000000000001" customHeight="1">
      <c r="B132" s="184" t="s">
        <v>209</v>
      </c>
      <c r="C132" s="185"/>
      <c r="D132" s="186" t="s">
        <v>210</v>
      </c>
      <c r="E132" s="183"/>
      <c r="F132" s="54">
        <v>2</v>
      </c>
      <c r="G132" s="33">
        <f>+G133</f>
        <v>0</v>
      </c>
      <c r="H132" s="134" t="s">
        <v>384</v>
      </c>
      <c r="J132" s="171" t="str">
        <f>+B132</f>
        <v>PS.3</v>
      </c>
      <c r="K132" s="139" t="str">
        <f>+D132</f>
        <v>Beneficiarios finales en otros programas anteriores (PRODER-LEADER)</v>
      </c>
      <c r="L132" s="165"/>
      <c r="M132" s="140" t="str">
        <f t="shared" si="2"/>
        <v>PS.3</v>
      </c>
      <c r="N132" s="153" t="str">
        <f>+K132</f>
        <v>Beneficiarios finales en otros programas anteriores (PRODER-LEADER)</v>
      </c>
    </row>
    <row r="133" spans="2:14" s="34" customFormat="1" ht="20.100000000000001" customHeight="1">
      <c r="B133" s="36"/>
      <c r="C133" s="39" t="s">
        <v>211</v>
      </c>
      <c r="D133" s="41" t="s">
        <v>212</v>
      </c>
      <c r="E133" s="36" t="s">
        <v>1</v>
      </c>
      <c r="F133" s="37">
        <v>2</v>
      </c>
      <c r="G133" s="38"/>
      <c r="H133" s="38"/>
      <c r="J133" s="144" t="s">
        <v>211</v>
      </c>
      <c r="K133" s="68" t="s">
        <v>442</v>
      </c>
      <c r="L133" s="167"/>
      <c r="M133" s="141" t="str">
        <f t="shared" si="2"/>
        <v>PS.3.1</v>
      </c>
      <c r="N133" s="156"/>
    </row>
    <row r="134" spans="2:14" s="34" customFormat="1" ht="40.5" customHeight="1">
      <c r="B134" s="187" t="s">
        <v>0</v>
      </c>
      <c r="C134" s="188"/>
      <c r="D134" s="189" t="s">
        <v>302</v>
      </c>
      <c r="E134" s="190"/>
      <c r="F134" s="49" t="s">
        <v>224</v>
      </c>
      <c r="G134" s="23" t="s">
        <v>226</v>
      </c>
      <c r="H134" s="178" t="s">
        <v>229</v>
      </c>
      <c r="J134" s="171" t="str">
        <f>+B134</f>
        <v>Código</v>
      </c>
      <c r="K134" s="138" t="str">
        <f>+D134</f>
        <v>14. SEVICIOS A LA POBLACIÓN</v>
      </c>
      <c r="L134" s="162"/>
      <c r="M134" s="140" t="str">
        <f t="shared" si="2"/>
        <v>Código</v>
      </c>
      <c r="N134" s="153" t="str">
        <f>+K134</f>
        <v>14. SEVICIOS A LA POBLACIÓN</v>
      </c>
    </row>
    <row r="135" spans="2:14" s="34" customFormat="1" ht="20.100000000000001" customHeight="1">
      <c r="B135" s="180" t="s">
        <v>213</v>
      </c>
      <c r="C135" s="181"/>
      <c r="D135" s="182" t="s">
        <v>214</v>
      </c>
      <c r="E135" s="183"/>
      <c r="F135" s="54">
        <v>2</v>
      </c>
      <c r="G135" s="33">
        <f>+G136+G137+G138</f>
        <v>0</v>
      </c>
      <c r="H135" s="179"/>
      <c r="J135" s="171" t="str">
        <f>+B135</f>
        <v>SP.1</v>
      </c>
      <c r="K135" s="138" t="str">
        <f>+D135</f>
        <v>Mejora del acceso a servicios de proximidad de calidad</v>
      </c>
      <c r="L135" s="162"/>
      <c r="M135" s="140" t="str">
        <f t="shared" si="2"/>
        <v>SP.1</v>
      </c>
      <c r="N135" s="153" t="str">
        <f>+K135</f>
        <v>Mejora del acceso a servicios de proximidad de calidad</v>
      </c>
    </row>
    <row r="136" spans="2:14" s="34" customFormat="1" ht="44.25" customHeight="1">
      <c r="B136" s="36"/>
      <c r="C136" s="36" t="s">
        <v>215</v>
      </c>
      <c r="D136" s="28" t="s">
        <v>216</v>
      </c>
      <c r="E136" s="36" t="s">
        <v>1</v>
      </c>
      <c r="F136" s="36">
        <v>2</v>
      </c>
      <c r="G136" s="38"/>
      <c r="H136" s="38"/>
      <c r="J136" s="144" t="s">
        <v>215</v>
      </c>
      <c r="K136" s="59" t="s">
        <v>335</v>
      </c>
      <c r="L136" s="157"/>
      <c r="M136" s="141" t="str">
        <f t="shared" si="2"/>
        <v>SP.1.1</v>
      </c>
      <c r="N136" s="264" t="s">
        <v>443</v>
      </c>
    </row>
    <row r="137" spans="2:14" s="34" customFormat="1" ht="48.75" customHeight="1">
      <c r="B137" s="36"/>
      <c r="C137" s="36" t="s">
        <v>217</v>
      </c>
      <c r="D137" s="28" t="s">
        <v>218</v>
      </c>
      <c r="E137" s="36" t="s">
        <v>1</v>
      </c>
      <c r="F137" s="36">
        <v>1.5</v>
      </c>
      <c r="G137" s="38"/>
      <c r="H137" s="38"/>
      <c r="J137" s="144" t="s">
        <v>217</v>
      </c>
      <c r="K137" s="59" t="s">
        <v>335</v>
      </c>
      <c r="L137" s="157"/>
      <c r="M137" s="141" t="str">
        <f t="shared" ref="M137:M138" si="3">+J137</f>
        <v>SP.1.2</v>
      </c>
      <c r="N137" s="264" t="s">
        <v>444</v>
      </c>
    </row>
    <row r="138" spans="2:14" s="34" customFormat="1" ht="47.25" customHeight="1">
      <c r="B138" s="36"/>
      <c r="C138" s="36" t="s">
        <v>219</v>
      </c>
      <c r="D138" s="28" t="s">
        <v>220</v>
      </c>
      <c r="E138" s="36" t="s">
        <v>7</v>
      </c>
      <c r="F138" s="36">
        <v>0.5</v>
      </c>
      <c r="G138" s="38"/>
      <c r="H138" s="38"/>
      <c r="J138" s="144" t="s">
        <v>219</v>
      </c>
      <c r="K138" s="59" t="s">
        <v>335</v>
      </c>
      <c r="L138" s="157"/>
      <c r="M138" s="141" t="str">
        <f t="shared" si="3"/>
        <v>SP.1.3</v>
      </c>
      <c r="N138" s="264" t="s">
        <v>445</v>
      </c>
    </row>
    <row r="139" spans="2:14" ht="20.100000000000001" customHeight="1">
      <c r="K139" s="173"/>
      <c r="M139" s="140"/>
    </row>
    <row r="140" spans="2:14" s="34" customFormat="1" ht="37.5" customHeight="1">
      <c r="C140" s="172"/>
      <c r="D140" s="46"/>
      <c r="E140" s="66" t="s">
        <v>225</v>
      </c>
      <c r="F140" s="70">
        <f>+F9+F12+F14+F18+F23+F29+F33+F35+F38+F43+F45+F51+F63+F79+F84+F89+F95+F99+F102+F105+F110+F119+F124+F128+F132+F135</f>
        <v>100</v>
      </c>
      <c r="G140" s="69">
        <f>+G9+G12+G14+G18+G23+G29+G33+G35+G38+G43+G45+G51+G63+G79+G84+G89+G95+G99+G102+G105+G110+G119+G124+G128+G132+G135</f>
        <v>2</v>
      </c>
      <c r="J140" s="172"/>
      <c r="K140" s="39" t="s">
        <v>392</v>
      </c>
      <c r="L140" s="166"/>
      <c r="M140" s="166"/>
      <c r="N140" s="154" t="s">
        <v>392</v>
      </c>
    </row>
    <row r="141" spans="2:14" ht="20.100000000000001" customHeight="1"/>
    <row r="142" spans="2:14" ht="20.100000000000001" customHeight="1">
      <c r="D142" s="1"/>
    </row>
    <row r="143" spans="2:14" ht="21.75" customHeight="1">
      <c r="D143" s="1"/>
    </row>
    <row r="144" spans="2:14" ht="20.100000000000001" customHeight="1">
      <c r="D144" s="1"/>
    </row>
    <row r="145" spans="4:6" ht="20.100000000000001" customHeight="1">
      <c r="D145" s="1"/>
    </row>
    <row r="146" spans="4:6" ht="20.100000000000001" customHeight="1">
      <c r="D146" s="1"/>
    </row>
    <row r="148" spans="4:6">
      <c r="E148" s="224"/>
      <c r="F148" s="224"/>
    </row>
    <row r="149" spans="4:6">
      <c r="E149" s="224"/>
      <c r="F149" s="224"/>
    </row>
    <row r="150" spans="4:6">
      <c r="E150" s="224"/>
      <c r="F150" s="224"/>
    </row>
    <row r="151" spans="4:6">
      <c r="E151" s="224"/>
      <c r="F151" s="224"/>
    </row>
  </sheetData>
  <mergeCells count="90">
    <mergeCell ref="E148:F151"/>
    <mergeCell ref="B119:C119"/>
    <mergeCell ref="B118:C118"/>
    <mergeCell ref="B124:C124"/>
    <mergeCell ref="B109:C109"/>
    <mergeCell ref="D119:E119"/>
    <mergeCell ref="B28:C28"/>
    <mergeCell ref="D28:E28"/>
    <mergeCell ref="B29:C29"/>
    <mergeCell ref="D29:E29"/>
    <mergeCell ref="B38:C38"/>
    <mergeCell ref="D38:E38"/>
    <mergeCell ref="B37:C37"/>
    <mergeCell ref="D37:E37"/>
    <mergeCell ref="B33:C33"/>
    <mergeCell ref="D33:E33"/>
    <mergeCell ref="B35:C35"/>
    <mergeCell ref="D35:E35"/>
    <mergeCell ref="H8:H9"/>
    <mergeCell ref="B22:C22"/>
    <mergeCell ref="D22:E22"/>
    <mergeCell ref="B23:C23"/>
    <mergeCell ref="D23:E23"/>
    <mergeCell ref="H17:H18"/>
    <mergeCell ref="H22:H23"/>
    <mergeCell ref="B12:C12"/>
    <mergeCell ref="B14:C14"/>
    <mergeCell ref="B8:C8"/>
    <mergeCell ref="B9:C9"/>
    <mergeCell ref="B17:C17"/>
    <mergeCell ref="B18:C18"/>
    <mergeCell ref="D18:E18"/>
    <mergeCell ref="G4:H4"/>
    <mergeCell ref="B7:F7"/>
    <mergeCell ref="B1:H1"/>
    <mergeCell ref="B2:E2"/>
    <mergeCell ref="F2:F3"/>
    <mergeCell ref="G2:H3"/>
    <mergeCell ref="C3:E3"/>
    <mergeCell ref="C4:E4"/>
    <mergeCell ref="H50:H51"/>
    <mergeCell ref="H37:H38"/>
    <mergeCell ref="D50:E50"/>
    <mergeCell ref="D43:E43"/>
    <mergeCell ref="B45:C45"/>
    <mergeCell ref="D45:E45"/>
    <mergeCell ref="B51:C51"/>
    <mergeCell ref="D51:E51"/>
    <mergeCell ref="B43:C43"/>
    <mergeCell ref="B50:C50"/>
    <mergeCell ref="B63:C63"/>
    <mergeCell ref="D63:E63"/>
    <mergeCell ref="D79:E79"/>
    <mergeCell ref="B101:C101"/>
    <mergeCell ref="D101:E101"/>
    <mergeCell ref="D84:E84"/>
    <mergeCell ref="B84:C84"/>
    <mergeCell ref="B95:C95"/>
    <mergeCell ref="H101:H102"/>
    <mergeCell ref="H88:H89"/>
    <mergeCell ref="D99:E99"/>
    <mergeCell ref="B88:C88"/>
    <mergeCell ref="D88:E88"/>
    <mergeCell ref="B99:C99"/>
    <mergeCell ref="B89:C89"/>
    <mergeCell ref="D89:E89"/>
    <mergeCell ref="D95:E95"/>
    <mergeCell ref="B102:C102"/>
    <mergeCell ref="D102:E102"/>
    <mergeCell ref="B105:C105"/>
    <mergeCell ref="D105:E105"/>
    <mergeCell ref="D109:E109"/>
    <mergeCell ref="B110:C110"/>
    <mergeCell ref="D110:E110"/>
    <mergeCell ref="H123:H124"/>
    <mergeCell ref="H118:H119"/>
    <mergeCell ref="H109:H110"/>
    <mergeCell ref="B135:C135"/>
    <mergeCell ref="D135:E135"/>
    <mergeCell ref="B132:C132"/>
    <mergeCell ref="D132:E132"/>
    <mergeCell ref="B134:C134"/>
    <mergeCell ref="D134:E134"/>
    <mergeCell ref="D124:E124"/>
    <mergeCell ref="B128:C128"/>
    <mergeCell ref="D128:E128"/>
    <mergeCell ref="H134:H135"/>
    <mergeCell ref="B123:C123"/>
    <mergeCell ref="D123:E123"/>
    <mergeCell ref="D118:E118"/>
  </mergeCells>
  <phoneticPr fontId="4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B6D-EB3B-4C72-A6B4-265881A94067}">
  <dimension ref="A1:F20"/>
  <sheetViews>
    <sheetView workbookViewId="0">
      <selection activeCell="B6" sqref="B6"/>
    </sheetView>
  </sheetViews>
  <sheetFormatPr baseColWidth="10" defaultRowHeight="16.5"/>
  <cols>
    <col min="1" max="1" width="30.625" style="5" customWidth="1"/>
    <col min="2" max="2" width="21.5" style="5" customWidth="1"/>
  </cols>
  <sheetData>
    <row r="1" spans="1:6">
      <c r="A1" s="226" t="s">
        <v>245</v>
      </c>
      <c r="B1" s="226"/>
      <c r="F1" s="14"/>
    </row>
    <row r="2" spans="1:6">
      <c r="A2" s="6" t="s">
        <v>242</v>
      </c>
      <c r="B2" s="6" t="s">
        <v>243</v>
      </c>
      <c r="F2" s="14"/>
    </row>
    <row r="3" spans="1:6">
      <c r="A3" s="7" t="s">
        <v>246</v>
      </c>
      <c r="B3" s="8">
        <v>19474</v>
      </c>
      <c r="D3" s="14"/>
      <c r="F3" s="14"/>
    </row>
    <row r="4" spans="1:6">
      <c r="A4" s="7" t="s">
        <v>247</v>
      </c>
      <c r="B4" s="8">
        <v>20024</v>
      </c>
      <c r="D4" s="14"/>
      <c r="F4" s="14"/>
    </row>
    <row r="5" spans="1:6">
      <c r="A5" s="7" t="s">
        <v>259</v>
      </c>
      <c r="B5" s="8">
        <v>3630</v>
      </c>
      <c r="D5" s="14"/>
      <c r="F5" s="14"/>
    </row>
    <row r="6" spans="1:6">
      <c r="A6" s="7" t="s">
        <v>248</v>
      </c>
      <c r="B6" s="8">
        <v>5679</v>
      </c>
      <c r="D6" s="14"/>
      <c r="F6" s="14"/>
    </row>
    <row r="7" spans="1:6">
      <c r="A7" s="7" t="s">
        <v>249</v>
      </c>
      <c r="B7" s="8">
        <v>1290</v>
      </c>
      <c r="D7" s="14"/>
      <c r="F7" s="14"/>
    </row>
    <row r="8" spans="1:6">
      <c r="A8" s="7" t="s">
        <v>250</v>
      </c>
      <c r="B8" s="8">
        <v>7770</v>
      </c>
      <c r="D8" s="14"/>
      <c r="F8" s="14"/>
    </row>
    <row r="9" spans="1:6">
      <c r="A9" s="7" t="s">
        <v>251</v>
      </c>
      <c r="B9" s="8">
        <v>4594</v>
      </c>
      <c r="D9" s="14"/>
      <c r="F9" s="14"/>
    </row>
    <row r="10" spans="1:6">
      <c r="A10" s="7" t="s">
        <v>252</v>
      </c>
      <c r="B10" s="8">
        <v>3755</v>
      </c>
      <c r="D10" s="14"/>
      <c r="F10" s="14"/>
    </row>
    <row r="11" spans="1:6">
      <c r="A11" s="7" t="s">
        <v>253</v>
      </c>
      <c r="B11" s="8">
        <v>22275</v>
      </c>
      <c r="D11" s="14"/>
      <c r="F11" s="14"/>
    </row>
    <row r="12" spans="1:6">
      <c r="A12" s="9" t="s">
        <v>255</v>
      </c>
      <c r="B12" s="8">
        <v>11676</v>
      </c>
      <c r="D12" s="14"/>
      <c r="F12" s="14"/>
    </row>
    <row r="13" spans="1:6">
      <c r="A13" s="7" t="s">
        <v>254</v>
      </c>
      <c r="B13" s="8">
        <v>9664</v>
      </c>
      <c r="D13" s="14"/>
      <c r="F13" s="14"/>
    </row>
    <row r="14" spans="1:6">
      <c r="A14" s="7" t="s">
        <v>256</v>
      </c>
      <c r="B14" s="8">
        <v>15105</v>
      </c>
      <c r="D14" s="14"/>
      <c r="F14" s="14"/>
    </row>
    <row r="15" spans="1:6">
      <c r="A15" s="7" t="s">
        <v>258</v>
      </c>
      <c r="B15" s="8">
        <v>2060</v>
      </c>
      <c r="D15" s="14"/>
    </row>
    <row r="16" spans="1:6" ht="18" customHeight="1">
      <c r="A16" s="7" t="s">
        <v>257</v>
      </c>
      <c r="B16" s="8">
        <v>12165</v>
      </c>
      <c r="D16" s="14"/>
    </row>
    <row r="17" spans="1:2" ht="22.5" customHeight="1">
      <c r="A17" s="10" t="s">
        <v>244</v>
      </c>
      <c r="B17" s="11">
        <f>SUM(B3:B16)</f>
        <v>139161</v>
      </c>
    </row>
    <row r="18" spans="1:2" ht="33">
      <c r="A18" s="12" t="s">
        <v>261</v>
      </c>
      <c r="B18" s="13">
        <f>MEDIAN(B3:B16)</f>
        <v>8717</v>
      </c>
    </row>
    <row r="20" spans="1:2" ht="33">
      <c r="A20" s="15" t="s">
        <v>260</v>
      </c>
      <c r="B20" s="16">
        <v>2497</v>
      </c>
    </row>
  </sheetData>
  <sortState xmlns:xlrd2="http://schemas.microsoft.com/office/spreadsheetml/2017/richdata2" ref="F1:F18">
    <sortCondition ref="F1:F18"/>
  </sortState>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1394-7C24-45AB-8551-D2FE55738E33}">
  <dimension ref="A1:L106"/>
  <sheetViews>
    <sheetView topLeftCell="A64" workbookViewId="0">
      <selection activeCell="M68" sqref="M68"/>
    </sheetView>
  </sheetViews>
  <sheetFormatPr baseColWidth="10" defaultRowHeight="12.75"/>
  <cols>
    <col min="1" max="1" width="18.5" style="73" bestFit="1" customWidth="1"/>
    <col min="2" max="2" width="21.75" style="73" customWidth="1"/>
    <col min="3" max="3" width="0.875" style="73" hidden="1" customWidth="1"/>
    <col min="4" max="4" width="16.125" style="73" bestFit="1" customWidth="1"/>
    <col min="5" max="6" width="11" style="73"/>
    <col min="7" max="7" width="12.5" style="73" customWidth="1"/>
    <col min="8" max="16384" width="11" style="73"/>
  </cols>
  <sheetData>
    <row r="1" spans="1:8" ht="32.25" customHeight="1">
      <c r="A1" s="71" t="s">
        <v>360</v>
      </c>
      <c r="B1" s="250" t="s">
        <v>359</v>
      </c>
      <c r="C1" s="250"/>
      <c r="D1" s="250"/>
      <c r="E1" s="250"/>
      <c r="F1" s="250"/>
      <c r="G1" s="198"/>
      <c r="H1" s="20"/>
    </row>
    <row r="2" spans="1:8" ht="27" customHeight="1">
      <c r="A2" s="72" t="s">
        <v>366</v>
      </c>
      <c r="B2" s="201" t="s">
        <v>34</v>
      </c>
      <c r="C2" s="243"/>
      <c r="D2" s="243"/>
      <c r="E2" s="243"/>
      <c r="F2" s="243"/>
      <c r="G2" s="243"/>
      <c r="H2" s="20"/>
    </row>
    <row r="3" spans="1:8" ht="11.25" customHeight="1">
      <c r="A3" s="76"/>
      <c r="B3" s="77"/>
      <c r="C3" s="34"/>
      <c r="D3" s="34"/>
      <c r="E3" s="34"/>
      <c r="F3" s="34"/>
      <c r="G3" s="34"/>
      <c r="H3" s="20"/>
    </row>
    <row r="4" spans="1:8" ht="24.75" customHeight="1">
      <c r="A4" s="105" t="s">
        <v>367</v>
      </c>
      <c r="B4" s="241" t="s">
        <v>353</v>
      </c>
      <c r="C4" s="242"/>
      <c r="D4" s="242"/>
      <c r="E4" s="242"/>
      <c r="F4" s="242"/>
      <c r="G4" s="242"/>
      <c r="H4" s="20"/>
    </row>
    <row r="5" spans="1:8" ht="27">
      <c r="A5" s="93" t="s">
        <v>233</v>
      </c>
      <c r="B5" s="94" t="s">
        <v>354</v>
      </c>
      <c r="C5" s="95"/>
      <c r="D5" s="96" t="s">
        <v>233</v>
      </c>
      <c r="E5" s="94" t="s">
        <v>338</v>
      </c>
      <c r="F5" s="20"/>
      <c r="G5" s="97" t="s">
        <v>357</v>
      </c>
      <c r="H5" s="20"/>
    </row>
    <row r="6" spans="1:8" ht="13.5">
      <c r="A6" s="98" t="s">
        <v>233</v>
      </c>
      <c r="B6" s="99" t="s">
        <v>355</v>
      </c>
      <c r="C6" s="21"/>
      <c r="D6" s="100" t="s">
        <v>233</v>
      </c>
      <c r="E6" s="99">
        <v>2015</v>
      </c>
      <c r="F6" s="20"/>
      <c r="G6" s="20"/>
      <c r="H6" s="20"/>
    </row>
    <row r="7" spans="1:8" ht="13.5">
      <c r="A7" s="101" t="s">
        <v>339</v>
      </c>
      <c r="B7" s="102">
        <v>19474</v>
      </c>
      <c r="C7" s="20"/>
      <c r="D7" s="101" t="s">
        <v>339</v>
      </c>
      <c r="E7" s="103">
        <v>18464</v>
      </c>
      <c r="F7" s="20"/>
      <c r="G7" s="104">
        <f>B7-E7</f>
        <v>1010</v>
      </c>
      <c r="H7" s="20"/>
    </row>
    <row r="8" spans="1:8" ht="13.5">
      <c r="A8" s="101" t="s">
        <v>340</v>
      </c>
      <c r="B8" s="102">
        <v>20024</v>
      </c>
      <c r="C8" s="20"/>
      <c r="D8" s="101" t="s">
        <v>340</v>
      </c>
      <c r="E8" s="103">
        <v>17792</v>
      </c>
      <c r="F8" s="20"/>
      <c r="G8" s="104">
        <f t="shared" ref="G8:G20" si="0">B8-E8</f>
        <v>2232</v>
      </c>
      <c r="H8" s="20"/>
    </row>
    <row r="9" spans="1:8" ht="13.5">
      <c r="A9" s="101" t="s">
        <v>341</v>
      </c>
      <c r="B9" s="102">
        <v>5679</v>
      </c>
      <c r="C9" s="20"/>
      <c r="D9" s="101" t="s">
        <v>341</v>
      </c>
      <c r="E9" s="103">
        <v>5428</v>
      </c>
      <c r="F9" s="20"/>
      <c r="G9" s="104">
        <f t="shared" si="0"/>
        <v>251</v>
      </c>
      <c r="H9" s="20"/>
    </row>
    <row r="10" spans="1:8" ht="13.5">
      <c r="A10" s="101" t="s">
        <v>342</v>
      </c>
      <c r="B10" s="102">
        <v>3630</v>
      </c>
      <c r="C10" s="20"/>
      <c r="D10" s="101" t="s">
        <v>342</v>
      </c>
      <c r="E10" s="103">
        <v>3221</v>
      </c>
      <c r="F10" s="20"/>
      <c r="G10" s="104">
        <f t="shared" si="0"/>
        <v>409</v>
      </c>
      <c r="H10" s="20"/>
    </row>
    <row r="11" spans="1:8" ht="13.5">
      <c r="A11" s="101" t="s">
        <v>343</v>
      </c>
      <c r="B11" s="102">
        <v>1290</v>
      </c>
      <c r="C11" s="20"/>
      <c r="D11" s="101" t="s">
        <v>343</v>
      </c>
      <c r="E11" s="103">
        <v>1416</v>
      </c>
      <c r="F11" s="20"/>
      <c r="G11" s="104">
        <f t="shared" si="0"/>
        <v>-126</v>
      </c>
      <c r="H11" s="20"/>
    </row>
    <row r="12" spans="1:8" ht="13.5">
      <c r="A12" s="101" t="s">
        <v>344</v>
      </c>
      <c r="B12" s="102">
        <v>7770</v>
      </c>
      <c r="C12" s="20"/>
      <c r="D12" s="101" t="s">
        <v>344</v>
      </c>
      <c r="E12" s="103">
        <v>7128</v>
      </c>
      <c r="F12" s="20"/>
      <c r="G12" s="104">
        <f t="shared" si="0"/>
        <v>642</v>
      </c>
      <c r="H12" s="20"/>
    </row>
    <row r="13" spans="1:8" ht="13.5">
      <c r="A13" s="101" t="s">
        <v>345</v>
      </c>
      <c r="B13" s="102">
        <v>4594</v>
      </c>
      <c r="C13" s="20"/>
      <c r="D13" s="101" t="s">
        <v>345</v>
      </c>
      <c r="E13" s="103">
        <v>4457</v>
      </c>
      <c r="F13" s="20"/>
      <c r="G13" s="104">
        <f t="shared" si="0"/>
        <v>137</v>
      </c>
      <c r="H13" s="20"/>
    </row>
    <row r="14" spans="1:8" ht="13.5">
      <c r="A14" s="101" t="s">
        <v>346</v>
      </c>
      <c r="B14" s="102">
        <v>3755</v>
      </c>
      <c r="C14" s="20"/>
      <c r="D14" s="101" t="s">
        <v>346</v>
      </c>
      <c r="E14" s="103">
        <v>3263</v>
      </c>
      <c r="F14" s="20"/>
      <c r="G14" s="104">
        <f t="shared" si="0"/>
        <v>492</v>
      </c>
      <c r="H14" s="20"/>
    </row>
    <row r="15" spans="1:8" ht="13.5">
      <c r="A15" s="101" t="s">
        <v>347</v>
      </c>
      <c r="B15" s="102">
        <v>22275</v>
      </c>
      <c r="C15" s="20"/>
      <c r="D15" s="101" t="s">
        <v>347</v>
      </c>
      <c r="E15" s="103">
        <v>21816</v>
      </c>
      <c r="F15" s="20"/>
      <c r="G15" s="104">
        <f t="shared" si="0"/>
        <v>459</v>
      </c>
      <c r="H15" s="20"/>
    </row>
    <row r="16" spans="1:8" ht="13.5">
      <c r="A16" s="101" t="s">
        <v>348</v>
      </c>
      <c r="B16" s="102">
        <v>11676</v>
      </c>
      <c r="C16" s="20"/>
      <c r="D16" s="101" t="s">
        <v>348</v>
      </c>
      <c r="E16" s="103">
        <v>11154</v>
      </c>
      <c r="F16" s="20"/>
      <c r="G16" s="104">
        <f t="shared" si="0"/>
        <v>522</v>
      </c>
      <c r="H16" s="20"/>
    </row>
    <row r="17" spans="1:8" ht="13.5">
      <c r="A17" s="101" t="s">
        <v>349</v>
      </c>
      <c r="B17" s="102">
        <v>9664</v>
      </c>
      <c r="C17" s="20"/>
      <c r="D17" s="101" t="s">
        <v>349</v>
      </c>
      <c r="E17" s="103">
        <v>10605</v>
      </c>
      <c r="F17" s="20"/>
      <c r="G17" s="104">
        <f t="shared" si="0"/>
        <v>-941</v>
      </c>
      <c r="H17" s="20"/>
    </row>
    <row r="18" spans="1:8" ht="13.5">
      <c r="A18" s="101" t="s">
        <v>350</v>
      </c>
      <c r="B18" s="102">
        <v>15105</v>
      </c>
      <c r="C18" s="20"/>
      <c r="D18" s="101" t="s">
        <v>350</v>
      </c>
      <c r="E18" s="103">
        <v>15067</v>
      </c>
      <c r="F18" s="20"/>
      <c r="G18" s="104">
        <f t="shared" si="0"/>
        <v>38</v>
      </c>
      <c r="H18" s="20"/>
    </row>
    <row r="19" spans="1:8" ht="13.5">
      <c r="A19" s="101" t="s">
        <v>351</v>
      </c>
      <c r="B19" s="102">
        <v>2060</v>
      </c>
      <c r="C19" s="20"/>
      <c r="D19" s="101" t="s">
        <v>351</v>
      </c>
      <c r="E19" s="103">
        <v>2111</v>
      </c>
      <c r="F19" s="20"/>
      <c r="G19" s="104">
        <f t="shared" si="0"/>
        <v>-51</v>
      </c>
      <c r="H19" s="20"/>
    </row>
    <row r="20" spans="1:8" ht="13.5">
      <c r="A20" s="101" t="s">
        <v>352</v>
      </c>
      <c r="B20" s="102">
        <v>12165</v>
      </c>
      <c r="C20" s="20"/>
      <c r="D20" s="101" t="s">
        <v>352</v>
      </c>
      <c r="E20" s="103">
        <v>10423</v>
      </c>
      <c r="F20" s="20"/>
      <c r="G20" s="104">
        <f t="shared" si="0"/>
        <v>1742</v>
      </c>
      <c r="H20" s="20"/>
    </row>
    <row r="21" spans="1:8" ht="13.5">
      <c r="A21" s="20"/>
      <c r="B21" s="20"/>
      <c r="C21" s="20"/>
      <c r="D21" s="20"/>
      <c r="E21" s="20"/>
      <c r="F21" s="20"/>
      <c r="G21" s="20"/>
      <c r="H21" s="20"/>
    </row>
    <row r="22" spans="1:8" ht="13.5">
      <c r="A22" s="244" t="s">
        <v>356</v>
      </c>
      <c r="B22" s="245"/>
      <c r="C22" s="245"/>
      <c r="D22" s="245"/>
      <c r="E22" s="245"/>
      <c r="F22" s="245"/>
      <c r="G22" s="245"/>
      <c r="H22" s="20"/>
    </row>
    <row r="23" spans="1:8" ht="13.5">
      <c r="A23" s="20"/>
      <c r="B23" s="20"/>
      <c r="C23" s="20"/>
      <c r="D23" s="20"/>
      <c r="E23" s="20"/>
      <c r="F23" s="20"/>
      <c r="G23" s="20"/>
      <c r="H23" s="20"/>
    </row>
    <row r="24" spans="1:8" ht="31.5" customHeight="1">
      <c r="A24" s="78" t="s">
        <v>365</v>
      </c>
      <c r="B24" s="246" t="s">
        <v>38</v>
      </c>
      <c r="C24" s="228"/>
      <c r="D24" s="228"/>
      <c r="E24" s="228"/>
      <c r="F24" s="228"/>
      <c r="G24" s="228"/>
      <c r="H24" s="20"/>
    </row>
    <row r="25" spans="1:8" ht="27">
      <c r="A25" s="106" t="s">
        <v>233</v>
      </c>
      <c r="B25" s="107" t="s">
        <v>338</v>
      </c>
      <c r="C25" s="21"/>
      <c r="D25" s="108" t="s">
        <v>233</v>
      </c>
      <c r="E25" s="107" t="s">
        <v>338</v>
      </c>
      <c r="F25" s="20"/>
      <c r="G25" s="97" t="s">
        <v>357</v>
      </c>
      <c r="H25" s="20"/>
    </row>
    <row r="26" spans="1:8" ht="13.5">
      <c r="A26" s="98" t="s">
        <v>233</v>
      </c>
      <c r="B26" s="99" t="s">
        <v>355</v>
      </c>
      <c r="C26" s="21"/>
      <c r="D26" s="100" t="s">
        <v>233</v>
      </c>
      <c r="E26" s="99">
        <v>2015</v>
      </c>
      <c r="F26" s="20"/>
      <c r="G26" s="20"/>
      <c r="H26" s="20"/>
    </row>
    <row r="27" spans="1:8" ht="13.5">
      <c r="A27" s="101" t="s">
        <v>339</v>
      </c>
      <c r="B27" s="102">
        <v>19474</v>
      </c>
      <c r="C27" s="20"/>
      <c r="D27" s="101" t="s">
        <v>339</v>
      </c>
      <c r="E27" s="103">
        <v>18464</v>
      </c>
      <c r="F27" s="20"/>
      <c r="G27" s="104">
        <f>B27-E27</f>
        <v>1010</v>
      </c>
      <c r="H27" s="20"/>
    </row>
    <row r="28" spans="1:8" ht="13.5">
      <c r="A28" s="101" t="s">
        <v>340</v>
      </c>
      <c r="B28" s="102">
        <v>20024</v>
      </c>
      <c r="C28" s="20"/>
      <c r="D28" s="101" t="s">
        <v>340</v>
      </c>
      <c r="E28" s="103">
        <v>17792</v>
      </c>
      <c r="F28" s="20"/>
      <c r="G28" s="104">
        <f t="shared" ref="G28:G40" si="1">B28-E28</f>
        <v>2232</v>
      </c>
      <c r="H28" s="20"/>
    </row>
    <row r="29" spans="1:8" ht="13.5">
      <c r="A29" s="101" t="s">
        <v>341</v>
      </c>
      <c r="B29" s="102">
        <v>5679</v>
      </c>
      <c r="C29" s="20"/>
      <c r="D29" s="101" t="s">
        <v>341</v>
      </c>
      <c r="E29" s="103">
        <v>5428</v>
      </c>
      <c r="F29" s="20"/>
      <c r="G29" s="104">
        <f t="shared" si="1"/>
        <v>251</v>
      </c>
      <c r="H29" s="20"/>
    </row>
    <row r="30" spans="1:8" ht="13.5">
      <c r="A30" s="101" t="s">
        <v>342</v>
      </c>
      <c r="B30" s="102">
        <v>3630</v>
      </c>
      <c r="C30" s="20"/>
      <c r="D30" s="101" t="s">
        <v>342</v>
      </c>
      <c r="E30" s="103">
        <v>3221</v>
      </c>
      <c r="F30" s="20"/>
      <c r="G30" s="104">
        <f t="shared" si="1"/>
        <v>409</v>
      </c>
      <c r="H30" s="20"/>
    </row>
    <row r="31" spans="1:8" ht="13.5">
      <c r="A31" s="101" t="s">
        <v>343</v>
      </c>
      <c r="B31" s="102">
        <v>1290</v>
      </c>
      <c r="C31" s="20"/>
      <c r="D31" s="101" t="s">
        <v>343</v>
      </c>
      <c r="E31" s="103">
        <v>1416</v>
      </c>
      <c r="F31" s="20"/>
      <c r="G31" s="104">
        <f t="shared" si="1"/>
        <v>-126</v>
      </c>
      <c r="H31" s="20"/>
    </row>
    <row r="32" spans="1:8" ht="13.5">
      <c r="A32" s="101" t="s">
        <v>344</v>
      </c>
      <c r="B32" s="102">
        <v>7770</v>
      </c>
      <c r="C32" s="20"/>
      <c r="D32" s="101" t="s">
        <v>344</v>
      </c>
      <c r="E32" s="103">
        <v>7128</v>
      </c>
      <c r="F32" s="20"/>
      <c r="G32" s="104">
        <f t="shared" si="1"/>
        <v>642</v>
      </c>
      <c r="H32" s="20"/>
    </row>
    <row r="33" spans="1:8" ht="13.5">
      <c r="A33" s="101" t="s">
        <v>345</v>
      </c>
      <c r="B33" s="102">
        <v>4594</v>
      </c>
      <c r="C33" s="20"/>
      <c r="D33" s="101" t="s">
        <v>345</v>
      </c>
      <c r="E33" s="103">
        <v>4457</v>
      </c>
      <c r="F33" s="20"/>
      <c r="G33" s="104">
        <f t="shared" si="1"/>
        <v>137</v>
      </c>
      <c r="H33" s="20"/>
    </row>
    <row r="34" spans="1:8" ht="13.5">
      <c r="A34" s="101" t="s">
        <v>346</v>
      </c>
      <c r="B34" s="102">
        <v>3755</v>
      </c>
      <c r="C34" s="20"/>
      <c r="D34" s="101" t="s">
        <v>346</v>
      </c>
      <c r="E34" s="103">
        <v>3263</v>
      </c>
      <c r="F34" s="20"/>
      <c r="G34" s="104">
        <f t="shared" si="1"/>
        <v>492</v>
      </c>
      <c r="H34" s="20"/>
    </row>
    <row r="35" spans="1:8" ht="13.5">
      <c r="A35" s="101" t="s">
        <v>347</v>
      </c>
      <c r="B35" s="102">
        <v>22275</v>
      </c>
      <c r="C35" s="20"/>
      <c r="D35" s="101" t="s">
        <v>347</v>
      </c>
      <c r="E35" s="103">
        <v>21816</v>
      </c>
      <c r="F35" s="20"/>
      <c r="G35" s="104">
        <f t="shared" si="1"/>
        <v>459</v>
      </c>
      <c r="H35" s="20"/>
    </row>
    <row r="36" spans="1:8" ht="13.5">
      <c r="A36" s="101" t="s">
        <v>348</v>
      </c>
      <c r="B36" s="102">
        <v>11676</v>
      </c>
      <c r="C36" s="20"/>
      <c r="D36" s="101" t="s">
        <v>348</v>
      </c>
      <c r="E36" s="103">
        <v>11154</v>
      </c>
      <c r="F36" s="20"/>
      <c r="G36" s="104">
        <f t="shared" si="1"/>
        <v>522</v>
      </c>
      <c r="H36" s="20"/>
    </row>
    <row r="37" spans="1:8" ht="13.5">
      <c r="A37" s="101" t="s">
        <v>349</v>
      </c>
      <c r="B37" s="102">
        <v>9664</v>
      </c>
      <c r="C37" s="20"/>
      <c r="D37" s="101" t="s">
        <v>349</v>
      </c>
      <c r="E37" s="103">
        <v>10605</v>
      </c>
      <c r="F37" s="20"/>
      <c r="G37" s="104">
        <f t="shared" si="1"/>
        <v>-941</v>
      </c>
      <c r="H37" s="20"/>
    </row>
    <row r="38" spans="1:8" ht="13.5">
      <c r="A38" s="101" t="s">
        <v>350</v>
      </c>
      <c r="B38" s="102">
        <v>15105</v>
      </c>
      <c r="C38" s="20"/>
      <c r="D38" s="101" t="s">
        <v>350</v>
      </c>
      <c r="E38" s="103">
        <v>15067</v>
      </c>
      <c r="F38" s="20"/>
      <c r="G38" s="104">
        <f t="shared" si="1"/>
        <v>38</v>
      </c>
      <c r="H38" s="20"/>
    </row>
    <row r="39" spans="1:8" ht="13.5">
      <c r="A39" s="101" t="s">
        <v>351</v>
      </c>
      <c r="B39" s="102">
        <v>2060</v>
      </c>
      <c r="C39" s="20"/>
      <c r="D39" s="101" t="s">
        <v>351</v>
      </c>
      <c r="E39" s="103">
        <v>2111</v>
      </c>
      <c r="F39" s="20"/>
      <c r="G39" s="104">
        <f t="shared" si="1"/>
        <v>-51</v>
      </c>
      <c r="H39" s="20"/>
    </row>
    <row r="40" spans="1:8" ht="13.5">
      <c r="A40" s="101" t="s">
        <v>352</v>
      </c>
      <c r="B40" s="102">
        <v>12165</v>
      </c>
      <c r="C40" s="20"/>
      <c r="D40" s="101" t="s">
        <v>352</v>
      </c>
      <c r="E40" s="103">
        <v>10423</v>
      </c>
      <c r="F40" s="20"/>
      <c r="G40" s="104">
        <f t="shared" si="1"/>
        <v>1742</v>
      </c>
      <c r="H40" s="20"/>
    </row>
    <row r="41" spans="1:8" ht="13.5">
      <c r="A41" s="20"/>
      <c r="B41" s="20"/>
      <c r="C41" s="20"/>
      <c r="D41" s="20"/>
      <c r="E41" s="20"/>
      <c r="F41" s="20"/>
      <c r="G41" s="20"/>
      <c r="H41" s="20"/>
    </row>
    <row r="42" spans="1:8" ht="13.5" customHeight="1">
      <c r="A42" s="247" t="s">
        <v>358</v>
      </c>
      <c r="B42" s="248"/>
      <c r="C42" s="248"/>
      <c r="D42" s="248"/>
      <c r="E42" s="248"/>
      <c r="F42" s="248"/>
      <c r="G42" s="249"/>
      <c r="H42" s="20"/>
    </row>
    <row r="43" spans="1:8" ht="13.5">
      <c r="A43" s="20"/>
      <c r="B43" s="20"/>
      <c r="C43" s="20"/>
      <c r="D43" s="20"/>
      <c r="E43" s="20"/>
      <c r="F43" s="20"/>
      <c r="G43" s="20"/>
      <c r="H43" s="20"/>
    </row>
    <row r="44" spans="1:8" ht="32.25" customHeight="1">
      <c r="A44" s="113" t="s">
        <v>363</v>
      </c>
      <c r="B44" s="234" t="s">
        <v>40</v>
      </c>
      <c r="C44" s="235"/>
      <c r="D44" s="235"/>
      <c r="E44" s="235"/>
      <c r="F44" s="235"/>
      <c r="G44" s="235"/>
      <c r="H44" s="20"/>
    </row>
    <row r="45" spans="1:8" ht="27">
      <c r="A45" s="110" t="s">
        <v>233</v>
      </c>
      <c r="B45" s="111" t="s">
        <v>338</v>
      </c>
      <c r="C45" s="20"/>
      <c r="D45" s="110" t="s">
        <v>233</v>
      </c>
      <c r="E45" s="115" t="s">
        <v>338</v>
      </c>
      <c r="F45" s="20"/>
      <c r="G45" s="97" t="s">
        <v>357</v>
      </c>
      <c r="H45" s="20"/>
    </row>
    <row r="46" spans="1:8" ht="13.5">
      <c r="A46" s="110" t="s">
        <v>233</v>
      </c>
      <c r="B46" s="111" t="s">
        <v>361</v>
      </c>
      <c r="C46" s="20"/>
      <c r="D46" s="110" t="s">
        <v>233</v>
      </c>
      <c r="E46" s="114">
        <v>2015</v>
      </c>
      <c r="F46" s="20"/>
      <c r="G46" s="20"/>
      <c r="H46" s="20"/>
    </row>
    <row r="47" spans="1:8" ht="13.5">
      <c r="A47" s="110" t="s">
        <v>339</v>
      </c>
      <c r="B47" s="112">
        <v>19474</v>
      </c>
      <c r="C47" s="20"/>
      <c r="D47" s="110" t="s">
        <v>339</v>
      </c>
      <c r="E47" s="109">
        <v>18464</v>
      </c>
      <c r="F47" s="20"/>
      <c r="G47" s="79">
        <f>B47-E47</f>
        <v>1010</v>
      </c>
      <c r="H47" s="20"/>
    </row>
    <row r="48" spans="1:8" ht="13.5">
      <c r="A48" s="110" t="s">
        <v>340</v>
      </c>
      <c r="B48" s="112">
        <v>20024</v>
      </c>
      <c r="C48" s="20"/>
      <c r="D48" s="110" t="s">
        <v>340</v>
      </c>
      <c r="E48" s="109">
        <v>17792</v>
      </c>
      <c r="F48" s="20"/>
      <c r="G48" s="79">
        <f t="shared" ref="G48:G60" si="2">B48-E48</f>
        <v>2232</v>
      </c>
      <c r="H48" s="20"/>
    </row>
    <row r="49" spans="1:8" ht="13.5">
      <c r="A49" s="110" t="s">
        <v>341</v>
      </c>
      <c r="B49" s="112">
        <v>5679</v>
      </c>
      <c r="C49" s="20"/>
      <c r="D49" s="110" t="s">
        <v>341</v>
      </c>
      <c r="E49" s="109">
        <v>5428</v>
      </c>
      <c r="F49" s="20"/>
      <c r="G49" s="79">
        <f t="shared" si="2"/>
        <v>251</v>
      </c>
      <c r="H49" s="20"/>
    </row>
    <row r="50" spans="1:8" ht="13.5">
      <c r="A50" s="110" t="s">
        <v>342</v>
      </c>
      <c r="B50" s="112">
        <v>3630</v>
      </c>
      <c r="C50" s="20"/>
      <c r="D50" s="110" t="s">
        <v>342</v>
      </c>
      <c r="E50" s="109">
        <v>3221</v>
      </c>
      <c r="F50" s="20"/>
      <c r="G50" s="79">
        <f t="shared" si="2"/>
        <v>409</v>
      </c>
      <c r="H50" s="20"/>
    </row>
    <row r="51" spans="1:8" ht="13.5">
      <c r="A51" s="110" t="s">
        <v>343</v>
      </c>
      <c r="B51" s="112">
        <v>1290</v>
      </c>
      <c r="C51" s="20"/>
      <c r="D51" s="110" t="s">
        <v>343</v>
      </c>
      <c r="E51" s="109">
        <v>1416</v>
      </c>
      <c r="F51" s="20"/>
      <c r="G51" s="132">
        <f t="shared" si="2"/>
        <v>-126</v>
      </c>
      <c r="H51" s="20"/>
    </row>
    <row r="52" spans="1:8" ht="13.5">
      <c r="A52" s="110" t="s">
        <v>344</v>
      </c>
      <c r="B52" s="112">
        <v>7770</v>
      </c>
      <c r="C52" s="20"/>
      <c r="D52" s="110" t="s">
        <v>344</v>
      </c>
      <c r="E52" s="109">
        <v>7128</v>
      </c>
      <c r="F52" s="20"/>
      <c r="G52" s="79">
        <f t="shared" si="2"/>
        <v>642</v>
      </c>
      <c r="H52" s="20"/>
    </row>
    <row r="53" spans="1:8" ht="13.5">
      <c r="A53" s="110" t="s">
        <v>345</v>
      </c>
      <c r="B53" s="112">
        <v>4594</v>
      </c>
      <c r="C53" s="20"/>
      <c r="D53" s="110" t="s">
        <v>345</v>
      </c>
      <c r="E53" s="109">
        <v>4457</v>
      </c>
      <c r="F53" s="20"/>
      <c r="G53" s="79">
        <f t="shared" si="2"/>
        <v>137</v>
      </c>
      <c r="H53" s="20"/>
    </row>
    <row r="54" spans="1:8" ht="13.5">
      <c r="A54" s="110" t="s">
        <v>346</v>
      </c>
      <c r="B54" s="112">
        <v>3755</v>
      </c>
      <c r="C54" s="20"/>
      <c r="D54" s="110" t="s">
        <v>346</v>
      </c>
      <c r="E54" s="109">
        <v>3263</v>
      </c>
      <c r="F54" s="20"/>
      <c r="G54" s="79">
        <f t="shared" si="2"/>
        <v>492</v>
      </c>
      <c r="H54" s="20"/>
    </row>
    <row r="55" spans="1:8" ht="13.5">
      <c r="A55" s="110" t="s">
        <v>347</v>
      </c>
      <c r="B55" s="112">
        <v>22275</v>
      </c>
      <c r="C55" s="20"/>
      <c r="D55" s="110" t="s">
        <v>347</v>
      </c>
      <c r="E55" s="109">
        <v>21816</v>
      </c>
      <c r="F55" s="20"/>
      <c r="G55" s="79">
        <f t="shared" si="2"/>
        <v>459</v>
      </c>
      <c r="H55" s="20"/>
    </row>
    <row r="56" spans="1:8" ht="13.5">
      <c r="A56" s="110" t="s">
        <v>348</v>
      </c>
      <c r="B56" s="112">
        <v>11676</v>
      </c>
      <c r="C56" s="20"/>
      <c r="D56" s="110" t="s">
        <v>348</v>
      </c>
      <c r="E56" s="109">
        <v>11154</v>
      </c>
      <c r="F56" s="20"/>
      <c r="G56" s="79">
        <f t="shared" si="2"/>
        <v>522</v>
      </c>
      <c r="H56" s="20"/>
    </row>
    <row r="57" spans="1:8" ht="13.5">
      <c r="A57" s="110" t="s">
        <v>349</v>
      </c>
      <c r="B57" s="112">
        <v>9664</v>
      </c>
      <c r="C57" s="20"/>
      <c r="D57" s="110" t="s">
        <v>349</v>
      </c>
      <c r="E57" s="109">
        <v>10605</v>
      </c>
      <c r="F57" s="20"/>
      <c r="G57" s="132">
        <f t="shared" si="2"/>
        <v>-941</v>
      </c>
      <c r="H57" s="20"/>
    </row>
    <row r="58" spans="1:8" ht="13.5">
      <c r="A58" s="110" t="s">
        <v>350</v>
      </c>
      <c r="B58" s="112">
        <v>15105</v>
      </c>
      <c r="C58" s="20"/>
      <c r="D58" s="110" t="s">
        <v>350</v>
      </c>
      <c r="E58" s="109">
        <v>15067</v>
      </c>
      <c r="F58" s="20"/>
      <c r="G58" s="79">
        <f t="shared" si="2"/>
        <v>38</v>
      </c>
      <c r="H58" s="20"/>
    </row>
    <row r="59" spans="1:8" ht="13.5">
      <c r="A59" s="110" t="s">
        <v>351</v>
      </c>
      <c r="B59" s="112">
        <v>2060</v>
      </c>
      <c r="C59" s="20"/>
      <c r="D59" s="110" t="s">
        <v>351</v>
      </c>
      <c r="E59" s="109">
        <v>2111</v>
      </c>
      <c r="F59" s="20"/>
      <c r="G59" s="79">
        <f t="shared" si="2"/>
        <v>-51</v>
      </c>
      <c r="H59" s="20"/>
    </row>
    <row r="60" spans="1:8" ht="13.5">
      <c r="A60" s="110" t="s">
        <v>352</v>
      </c>
      <c r="B60" s="112">
        <v>12165</v>
      </c>
      <c r="C60" s="20"/>
      <c r="D60" s="110" t="s">
        <v>352</v>
      </c>
      <c r="E60" s="109">
        <v>10423</v>
      </c>
      <c r="F60" s="20"/>
      <c r="G60" s="79">
        <f t="shared" si="2"/>
        <v>1742</v>
      </c>
      <c r="H60" s="20"/>
    </row>
    <row r="61" spans="1:8" ht="13.5">
      <c r="A61" s="20"/>
      <c r="B61" s="20"/>
      <c r="C61" s="20"/>
      <c r="D61" s="20"/>
      <c r="E61" s="20"/>
      <c r="F61" s="20"/>
      <c r="G61" s="20"/>
      <c r="H61" s="20"/>
    </row>
    <row r="62" spans="1:8" ht="13.5">
      <c r="A62" s="236" t="s">
        <v>362</v>
      </c>
      <c r="B62" s="237"/>
      <c r="C62" s="237"/>
      <c r="D62" s="237"/>
      <c r="E62" s="237"/>
      <c r="F62" s="237"/>
      <c r="G62" s="237"/>
      <c r="H62" s="20"/>
    </row>
    <row r="63" spans="1:8" ht="13.5">
      <c r="A63" s="79"/>
      <c r="B63" s="79"/>
      <c r="C63" s="79"/>
      <c r="D63" s="79"/>
      <c r="E63" s="79"/>
      <c r="F63" s="79"/>
      <c r="G63" s="79"/>
      <c r="H63" s="20"/>
    </row>
    <row r="64" spans="1:8" ht="13.5">
      <c r="A64" s="80" t="s">
        <v>41</v>
      </c>
      <c r="B64" s="238" t="s">
        <v>42</v>
      </c>
      <c r="C64" s="239"/>
      <c r="D64" s="239"/>
      <c r="E64" s="239"/>
      <c r="F64" s="239"/>
      <c r="G64" s="239"/>
      <c r="H64" s="20"/>
    </row>
    <row r="65" spans="1:12" ht="42.75" customHeight="1">
      <c r="A65" s="116" t="s">
        <v>364</v>
      </c>
      <c r="B65" s="240" t="s">
        <v>44</v>
      </c>
      <c r="C65" s="240"/>
      <c r="D65" s="240"/>
      <c r="E65" s="240"/>
      <c r="F65" s="240"/>
      <c r="G65" s="240"/>
      <c r="H65" s="22"/>
      <c r="I65" s="74"/>
      <c r="J65" s="74"/>
      <c r="K65" s="74"/>
      <c r="L65" s="74"/>
    </row>
    <row r="66" spans="1:12" ht="13.5">
      <c r="A66" s="83" t="s">
        <v>380</v>
      </c>
      <c r="B66" s="232">
        <v>2015</v>
      </c>
      <c r="C66" s="232"/>
      <c r="D66" s="232" t="s">
        <v>373</v>
      </c>
      <c r="E66" s="232"/>
      <c r="F66" s="232" t="s">
        <v>374</v>
      </c>
      <c r="G66" s="232"/>
      <c r="H66" s="20"/>
    </row>
    <row r="67" spans="1:12" ht="26.25" customHeight="1">
      <c r="A67" s="227" t="s">
        <v>377</v>
      </c>
      <c r="B67" s="118" t="s">
        <v>375</v>
      </c>
      <c r="C67" s="118" t="s">
        <v>376</v>
      </c>
      <c r="D67" s="118" t="s">
        <v>375</v>
      </c>
      <c r="E67" s="118" t="s">
        <v>376</v>
      </c>
      <c r="F67" s="118" t="s">
        <v>375</v>
      </c>
      <c r="G67" s="118" t="s">
        <v>376</v>
      </c>
      <c r="H67" s="20"/>
    </row>
    <row r="68" spans="1:12" ht="24.75" customHeight="1">
      <c r="A68" s="228"/>
      <c r="B68" s="119" t="s">
        <v>378</v>
      </c>
      <c r="C68" s="119" t="s">
        <v>378</v>
      </c>
      <c r="D68" s="119" t="s">
        <v>378</v>
      </c>
      <c r="E68" s="119" t="s">
        <v>378</v>
      </c>
      <c r="F68" s="119" t="s">
        <v>378</v>
      </c>
      <c r="G68" s="119" t="s">
        <v>378</v>
      </c>
      <c r="H68" s="20"/>
    </row>
    <row r="69" spans="1:12" ht="13.5">
      <c r="A69" s="120" t="s">
        <v>339</v>
      </c>
      <c r="B69" s="130">
        <v>52.225841476655809</v>
      </c>
      <c r="C69" s="130">
        <v>65.100286532951287</v>
      </c>
      <c r="D69" s="130">
        <v>69.271445358401877</v>
      </c>
      <c r="E69" s="130">
        <v>79.015240328253228</v>
      </c>
      <c r="F69" s="130">
        <v>73.649459783913557</v>
      </c>
      <c r="G69" s="130">
        <v>83.815711754282347</v>
      </c>
      <c r="H69" s="81">
        <f>SUM(F69:G69)/2</f>
        <v>78.732585769097952</v>
      </c>
    </row>
    <row r="70" spans="1:12" ht="13.5">
      <c r="A70" s="122" t="s">
        <v>340</v>
      </c>
      <c r="B70" s="130">
        <v>45.243243243243242</v>
      </c>
      <c r="C70" s="130">
        <v>60.010822510822514</v>
      </c>
      <c r="D70" s="130">
        <v>52.254901960784316</v>
      </c>
      <c r="E70" s="130">
        <v>67.559055118110237</v>
      </c>
      <c r="F70" s="130">
        <v>52.798053527980535</v>
      </c>
      <c r="G70" s="130">
        <v>68.103896103896105</v>
      </c>
      <c r="H70" s="81">
        <f t="shared" ref="H70:H82" si="3">SUM(F70:G70)/2</f>
        <v>60.450974815938324</v>
      </c>
    </row>
    <row r="71" spans="1:12" ht="13.5">
      <c r="A71" s="122" t="s">
        <v>341</v>
      </c>
      <c r="B71" s="130">
        <v>57.894736842105267</v>
      </c>
      <c r="C71" s="130">
        <v>77.306273062730625</v>
      </c>
      <c r="D71" s="130">
        <v>66.970802919708035</v>
      </c>
      <c r="E71" s="130">
        <v>89.922480620155042</v>
      </c>
      <c r="F71" s="130">
        <v>69.087523277467412</v>
      </c>
      <c r="G71" s="130">
        <v>92.519685039370074</v>
      </c>
      <c r="H71" s="81">
        <f t="shared" si="3"/>
        <v>80.80360415841875</v>
      </c>
    </row>
    <row r="72" spans="1:12" ht="13.5">
      <c r="A72" s="122" t="s">
        <v>342</v>
      </c>
      <c r="B72" s="130">
        <v>41.712707182320443</v>
      </c>
      <c r="C72" s="130">
        <v>58.308157099697887</v>
      </c>
      <c r="D72" s="130">
        <v>45.833333333333329</v>
      </c>
      <c r="E72" s="130">
        <v>59.705882352941174</v>
      </c>
      <c r="F72" s="130">
        <v>46.685082872928177</v>
      </c>
      <c r="G72" s="130">
        <v>58.238636363636367</v>
      </c>
      <c r="H72" s="81">
        <f t="shared" si="3"/>
        <v>52.461859618282276</v>
      </c>
    </row>
    <row r="73" spans="1:12" ht="13.5">
      <c r="A73" s="122" t="s">
        <v>343</v>
      </c>
      <c r="B73" s="130">
        <v>152.12765957446808</v>
      </c>
      <c r="C73" s="130">
        <v>154.36893203883494</v>
      </c>
      <c r="D73" s="130">
        <v>157.64705882352942</v>
      </c>
      <c r="E73" s="130">
        <v>188.88888888888889</v>
      </c>
      <c r="F73" s="130">
        <v>154.6511627906977</v>
      </c>
      <c r="G73" s="130">
        <v>194.87179487179486</v>
      </c>
      <c r="H73" s="82">
        <f t="shared" si="3"/>
        <v>174.76147883124628</v>
      </c>
    </row>
    <row r="74" spans="1:12" ht="13.5">
      <c r="A74" s="122" t="s">
        <v>344</v>
      </c>
      <c r="B74" s="130">
        <v>35.035629453681707</v>
      </c>
      <c r="C74" s="130">
        <v>50.589777195281783</v>
      </c>
      <c r="D74" s="130">
        <v>51.989730423620031</v>
      </c>
      <c r="E74" s="130">
        <v>67.703703703703695</v>
      </c>
      <c r="F74" s="130">
        <v>56.891891891891888</v>
      </c>
      <c r="G74" s="130">
        <v>75.884244372990352</v>
      </c>
      <c r="H74" s="81">
        <f t="shared" si="3"/>
        <v>66.38806813244112</v>
      </c>
    </row>
    <row r="75" spans="1:12" ht="13.5">
      <c r="A75" s="122" t="s">
        <v>345</v>
      </c>
      <c r="B75" s="130">
        <v>81.909547738693462</v>
      </c>
      <c r="C75" s="130">
        <v>112.01044386422976</v>
      </c>
      <c r="D75" s="130">
        <v>90.270270270270274</v>
      </c>
      <c r="E75" s="130">
        <v>127.76119402985076</v>
      </c>
      <c r="F75" s="130">
        <v>88.511749347258487</v>
      </c>
      <c r="G75" s="130">
        <v>131.88854489164086</v>
      </c>
      <c r="H75" s="82">
        <f t="shared" si="3"/>
        <v>110.20014711944967</v>
      </c>
    </row>
    <row r="76" spans="1:12" ht="13.5">
      <c r="A76" s="122" t="s">
        <v>346</v>
      </c>
      <c r="B76" s="130">
        <v>72.277227722772281</v>
      </c>
      <c r="C76" s="130">
        <v>83.928571428571431</v>
      </c>
      <c r="D76" s="130">
        <v>73.602484472049696</v>
      </c>
      <c r="E76" s="130">
        <v>71.692307692307693</v>
      </c>
      <c r="F76" s="130">
        <v>79.503105590062106</v>
      </c>
      <c r="G76" s="130">
        <v>75.625</v>
      </c>
      <c r="H76" s="81">
        <f t="shared" si="3"/>
        <v>77.564052795031046</v>
      </c>
    </row>
    <row r="77" spans="1:12" ht="13.5">
      <c r="A77" s="122" t="s">
        <v>347</v>
      </c>
      <c r="B77" s="130">
        <v>55.775425678785084</v>
      </c>
      <c r="C77" s="130">
        <v>76.139147476727103</v>
      </c>
      <c r="D77" s="130">
        <v>70.787083753784046</v>
      </c>
      <c r="E77" s="130">
        <v>95.127008812856403</v>
      </c>
      <c r="F77" s="130">
        <v>75.130072840790845</v>
      </c>
      <c r="G77" s="130">
        <v>98.4416980118216</v>
      </c>
      <c r="H77" s="81">
        <f t="shared" si="3"/>
        <v>86.785885426306223</v>
      </c>
    </row>
    <row r="78" spans="1:12" ht="13.5">
      <c r="A78" s="122" t="s">
        <v>348</v>
      </c>
      <c r="B78" s="130">
        <v>52.181500872600353</v>
      </c>
      <c r="C78" s="130">
        <v>69.723018147086918</v>
      </c>
      <c r="D78" s="130">
        <v>67.444029850746261</v>
      </c>
      <c r="E78" s="130">
        <v>85.329341317365277</v>
      </c>
      <c r="F78" s="130">
        <v>73.113207547169807</v>
      </c>
      <c r="G78" s="130">
        <v>90.634441087613297</v>
      </c>
      <c r="H78" s="81">
        <f t="shared" si="3"/>
        <v>81.873824317391552</v>
      </c>
    </row>
    <row r="79" spans="1:12" ht="13.5">
      <c r="A79" s="122" t="s">
        <v>349</v>
      </c>
      <c r="B79" s="130">
        <v>86.255411255411246</v>
      </c>
      <c r="C79" s="130">
        <v>119.86455981941309</v>
      </c>
      <c r="D79" s="130">
        <v>100.49261083743843</v>
      </c>
      <c r="E79" s="130">
        <v>132.28247162673392</v>
      </c>
      <c r="F79" s="130">
        <v>101.1002444987775</v>
      </c>
      <c r="G79" s="130">
        <v>129.61586121437423</v>
      </c>
      <c r="H79" s="82">
        <f t="shared" si="3"/>
        <v>115.35805285657587</v>
      </c>
    </row>
    <row r="80" spans="1:12" ht="13.5">
      <c r="A80" s="122" t="s">
        <v>350</v>
      </c>
      <c r="B80" s="130">
        <v>75.31044558071585</v>
      </c>
      <c r="C80" s="130">
        <v>102.41758241758241</v>
      </c>
      <c r="D80" s="130">
        <v>84.85316846986089</v>
      </c>
      <c r="E80" s="130">
        <v>113.13131313131312</v>
      </c>
      <c r="F80" s="130">
        <v>90.255591054313101</v>
      </c>
      <c r="G80" s="130">
        <v>121.6612377850163</v>
      </c>
      <c r="H80" s="82">
        <f t="shared" si="3"/>
        <v>105.95841441966471</v>
      </c>
    </row>
    <row r="81" spans="1:11" ht="13.5">
      <c r="A81" s="122" t="s">
        <v>351</v>
      </c>
      <c r="B81" s="130">
        <v>82.631578947368425</v>
      </c>
      <c r="C81" s="130">
        <v>114.51612903225808</v>
      </c>
      <c r="D81" s="130">
        <v>98.857142857142861</v>
      </c>
      <c r="E81" s="130">
        <v>134.33734939759037</v>
      </c>
      <c r="F81" s="130">
        <v>104.14201183431953</v>
      </c>
      <c r="G81" s="130">
        <v>146.15384615384613</v>
      </c>
      <c r="H81" s="82">
        <f t="shared" si="3"/>
        <v>125.14792899408283</v>
      </c>
    </row>
    <row r="82" spans="1:11" ht="14.25" customHeight="1">
      <c r="A82" s="122" t="s">
        <v>352</v>
      </c>
      <c r="B82" s="130">
        <v>28.850488354620584</v>
      </c>
      <c r="C82" s="130">
        <v>38.522637013502781</v>
      </c>
      <c r="D82" s="130">
        <v>32.20338983050847</v>
      </c>
      <c r="E82" s="130">
        <v>37.110481586402265</v>
      </c>
      <c r="F82" s="130">
        <v>32.096219931271477</v>
      </c>
      <c r="G82" s="130">
        <v>38.521677327647474</v>
      </c>
      <c r="H82" s="81">
        <f t="shared" si="3"/>
        <v>35.308948629459479</v>
      </c>
      <c r="K82" s="75"/>
    </row>
    <row r="83" spans="1:11" ht="40.5">
      <c r="A83" s="117" t="s">
        <v>381</v>
      </c>
      <c r="B83" s="121"/>
      <c r="C83" s="121"/>
      <c r="D83" s="121"/>
      <c r="E83" s="121"/>
      <c r="F83" s="121"/>
      <c r="G83" s="131" t="s">
        <v>379</v>
      </c>
      <c r="H83" s="82">
        <f>SUM(H69:H82)/14</f>
        <v>89.413987563099013</v>
      </c>
    </row>
    <row r="84" spans="1:11" ht="13.5">
      <c r="A84" s="83"/>
      <c r="B84" s="84"/>
      <c r="C84" s="84"/>
      <c r="D84" s="84"/>
      <c r="E84" s="84"/>
      <c r="F84" s="84"/>
      <c r="G84" s="84"/>
      <c r="H84" s="81"/>
    </row>
    <row r="85" spans="1:11" ht="13.5">
      <c r="A85" s="229" t="s">
        <v>382</v>
      </c>
      <c r="B85" s="229"/>
      <c r="C85" s="229"/>
      <c r="D85" s="229"/>
      <c r="E85" s="229"/>
      <c r="F85" s="229"/>
      <c r="G85" s="229"/>
      <c r="H85" s="229"/>
    </row>
    <row r="86" spans="1:11" ht="15.75" customHeight="1" thickBot="1">
      <c r="A86" s="20"/>
      <c r="B86" s="20"/>
      <c r="C86" s="20"/>
      <c r="D86" s="20"/>
      <c r="E86" s="20"/>
      <c r="F86" s="20"/>
      <c r="G86" s="20"/>
      <c r="H86" s="20"/>
    </row>
    <row r="87" spans="1:11" ht="55.5" customHeight="1">
      <c r="A87" s="128" t="s">
        <v>368</v>
      </c>
      <c r="B87" s="233" t="s">
        <v>48</v>
      </c>
      <c r="C87" s="233"/>
      <c r="D87" s="124"/>
      <c r="E87" s="124"/>
      <c r="F87" s="124"/>
      <c r="G87" s="125"/>
      <c r="H87" s="20"/>
    </row>
    <row r="88" spans="1:11" ht="21" customHeight="1">
      <c r="A88" s="128" t="s">
        <v>369</v>
      </c>
      <c r="B88" s="128" t="s">
        <v>370</v>
      </c>
      <c r="C88" s="129"/>
      <c r="D88" s="123"/>
      <c r="E88" s="123"/>
      <c r="F88" s="123"/>
      <c r="G88" s="123"/>
      <c r="H88" s="20"/>
    </row>
    <row r="89" spans="1:11" ht="13.5">
      <c r="A89" s="126" t="s">
        <v>339</v>
      </c>
      <c r="B89" s="127">
        <v>1727</v>
      </c>
      <c r="C89" s="20"/>
      <c r="D89" s="34"/>
      <c r="E89" s="20"/>
      <c r="F89" s="20"/>
      <c r="G89" s="20"/>
      <c r="H89" s="20"/>
    </row>
    <row r="90" spans="1:11" ht="13.5">
      <c r="A90" s="85" t="s">
        <v>340</v>
      </c>
      <c r="B90" s="86">
        <v>1350</v>
      </c>
      <c r="C90" s="20"/>
      <c r="D90" s="20"/>
      <c r="E90" s="20"/>
      <c r="F90" s="20"/>
      <c r="G90" s="20"/>
      <c r="H90" s="20"/>
    </row>
    <row r="91" spans="1:11" ht="13.5">
      <c r="A91" s="85" t="s">
        <v>341</v>
      </c>
      <c r="B91" s="87">
        <v>436</v>
      </c>
      <c r="C91" s="20"/>
      <c r="D91" s="20"/>
      <c r="E91" s="20"/>
      <c r="F91" s="20"/>
      <c r="G91" s="20"/>
      <c r="H91" s="20"/>
    </row>
    <row r="92" spans="1:11" ht="13.5">
      <c r="A92" s="85" t="s">
        <v>342</v>
      </c>
      <c r="B92" s="87">
        <v>234</v>
      </c>
      <c r="C92" s="20"/>
      <c r="D92" s="20"/>
      <c r="E92" s="20"/>
      <c r="F92" s="20"/>
      <c r="G92" s="20"/>
      <c r="H92" s="20"/>
    </row>
    <row r="93" spans="1:11" ht="13.5">
      <c r="A93" s="85" t="s">
        <v>343</v>
      </c>
      <c r="B93" s="87">
        <v>144</v>
      </c>
      <c r="C93" s="20"/>
      <c r="D93" s="20"/>
      <c r="E93" s="20"/>
      <c r="F93" s="20"/>
      <c r="G93" s="20"/>
      <c r="H93" s="20"/>
    </row>
    <row r="94" spans="1:11" ht="13.5">
      <c r="A94" s="85" t="s">
        <v>344</v>
      </c>
      <c r="B94" s="87">
        <v>525</v>
      </c>
      <c r="C94" s="20"/>
      <c r="D94" s="20"/>
      <c r="E94" s="20"/>
      <c r="F94" s="20"/>
      <c r="G94" s="20"/>
      <c r="H94" s="20"/>
    </row>
    <row r="95" spans="1:11" ht="13.5">
      <c r="A95" s="85" t="s">
        <v>345</v>
      </c>
      <c r="B95" s="87">
        <v>337</v>
      </c>
      <c r="C95" s="20"/>
      <c r="D95" s="20"/>
      <c r="E95" s="20"/>
      <c r="F95" s="20"/>
      <c r="G95" s="20"/>
      <c r="H95" s="20"/>
    </row>
    <row r="96" spans="1:11" ht="13.5">
      <c r="A96" s="85" t="s">
        <v>346</v>
      </c>
      <c r="B96" s="87">
        <v>253</v>
      </c>
      <c r="C96" s="20"/>
      <c r="D96" s="20"/>
      <c r="E96" s="20"/>
      <c r="F96" s="20"/>
      <c r="G96" s="20"/>
      <c r="H96" s="20"/>
    </row>
    <row r="97" spans="1:8" ht="13.5">
      <c r="A97" s="85" t="s">
        <v>347</v>
      </c>
      <c r="B97" s="86">
        <v>1380</v>
      </c>
      <c r="C97" s="20"/>
      <c r="D97" s="20"/>
      <c r="E97" s="20"/>
      <c r="F97" s="20"/>
      <c r="G97" s="20"/>
      <c r="H97" s="20"/>
    </row>
    <row r="98" spans="1:8" ht="13.5">
      <c r="A98" s="85" t="s">
        <v>348</v>
      </c>
      <c r="B98" s="88">
        <v>1102</v>
      </c>
      <c r="C98" s="20"/>
      <c r="D98" s="20"/>
      <c r="E98" s="20"/>
      <c r="F98" s="20"/>
      <c r="G98" s="20"/>
      <c r="H98" s="20"/>
    </row>
    <row r="99" spans="1:8" ht="13.5">
      <c r="A99" s="85" t="s">
        <v>349</v>
      </c>
      <c r="B99" s="87">
        <v>642</v>
      </c>
      <c r="C99" s="20"/>
      <c r="D99" s="20"/>
      <c r="E99" s="20"/>
      <c r="F99" s="20"/>
      <c r="G99" s="20"/>
      <c r="H99" s="20"/>
    </row>
    <row r="100" spans="1:8" ht="13.5">
      <c r="A100" s="85" t="s">
        <v>350</v>
      </c>
      <c r="B100" s="88">
        <v>970</v>
      </c>
      <c r="C100" s="20"/>
      <c r="D100" s="20"/>
      <c r="E100" s="20"/>
      <c r="F100" s="20"/>
      <c r="G100" s="20"/>
      <c r="H100" s="20"/>
    </row>
    <row r="101" spans="1:8" ht="13.5">
      <c r="A101" s="85" t="s">
        <v>351</v>
      </c>
      <c r="B101" s="87">
        <v>105</v>
      </c>
      <c r="C101" s="20"/>
      <c r="D101" s="20"/>
      <c r="E101" s="20"/>
      <c r="F101" s="20"/>
      <c r="G101" s="20"/>
      <c r="H101" s="20"/>
    </row>
    <row r="102" spans="1:8" ht="13.5">
      <c r="A102" s="85" t="s">
        <v>352</v>
      </c>
      <c r="B102" s="87">
        <v>611</v>
      </c>
      <c r="C102" s="20"/>
      <c r="D102" s="20"/>
      <c r="E102" s="20"/>
      <c r="F102" s="20"/>
      <c r="G102" s="20"/>
      <c r="H102" s="20"/>
    </row>
    <row r="103" spans="1:8" ht="13.5">
      <c r="A103" s="89" t="s">
        <v>371</v>
      </c>
      <c r="B103" s="90">
        <v>9816</v>
      </c>
      <c r="C103" s="20"/>
      <c r="D103" s="20"/>
      <c r="E103" s="20"/>
      <c r="F103" s="20"/>
      <c r="G103" s="20"/>
      <c r="H103" s="20"/>
    </row>
    <row r="104" spans="1:8" ht="27">
      <c r="A104" s="91" t="s">
        <v>372</v>
      </c>
      <c r="B104" s="92">
        <f>SUM(B89:B102)/14</f>
        <v>701.14285714285711</v>
      </c>
      <c r="C104" s="21"/>
      <c r="D104" s="20"/>
      <c r="E104" s="20"/>
      <c r="F104" s="20"/>
      <c r="G104" s="20"/>
      <c r="H104" s="20"/>
    </row>
    <row r="105" spans="1:8" ht="13.5">
      <c r="A105" s="20"/>
      <c r="B105" s="20"/>
      <c r="C105" s="20"/>
      <c r="D105" s="20"/>
      <c r="E105" s="20"/>
      <c r="F105" s="20"/>
      <c r="G105" s="20"/>
      <c r="H105" s="20"/>
    </row>
    <row r="106" spans="1:8" ht="24.75" customHeight="1">
      <c r="A106" s="230" t="s">
        <v>383</v>
      </c>
      <c r="B106" s="231"/>
      <c r="C106" s="231"/>
      <c r="D106" s="231"/>
      <c r="E106" s="231"/>
      <c r="F106" s="231"/>
      <c r="G106" s="231"/>
      <c r="H106" s="20"/>
    </row>
  </sheetData>
  <mergeCells count="17">
    <mergeCell ref="B2:G2"/>
    <mergeCell ref="A22:G22"/>
    <mergeCell ref="B24:G24"/>
    <mergeCell ref="A42:G42"/>
    <mergeCell ref="B1:G1"/>
    <mergeCell ref="B44:G44"/>
    <mergeCell ref="A62:G62"/>
    <mergeCell ref="B64:G64"/>
    <mergeCell ref="B65:G65"/>
    <mergeCell ref="B4:G4"/>
    <mergeCell ref="A67:A68"/>
    <mergeCell ref="A85:H85"/>
    <mergeCell ref="A106:G106"/>
    <mergeCell ref="B66:C66"/>
    <mergeCell ref="D66:E66"/>
    <mergeCell ref="F66:G66"/>
    <mergeCell ref="B87:C8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801-315F-4ED2-944E-81FA3AB2917B}">
  <dimension ref="A3:A16"/>
  <sheetViews>
    <sheetView workbookViewId="0">
      <selection activeCell="F14" sqref="F14"/>
    </sheetView>
  </sheetViews>
  <sheetFormatPr baseColWidth="10" defaultRowHeight="16.5"/>
  <cols>
    <col min="1" max="1" width="104" style="5" customWidth="1"/>
    <col min="2" max="16384" width="11" style="5"/>
  </cols>
  <sheetData>
    <row r="3" spans="1:1" s="18" customFormat="1" ht="28.5" customHeight="1">
      <c r="A3" s="17" t="s">
        <v>263</v>
      </c>
    </row>
    <row r="4" spans="1:1" ht="24.75" customHeight="1">
      <c r="A4" s="19" t="s">
        <v>264</v>
      </c>
    </row>
    <row r="5" spans="1:1" ht="32.25" customHeight="1">
      <c r="A5" s="19" t="s">
        <v>265</v>
      </c>
    </row>
    <row r="6" spans="1:1" ht="24.75" customHeight="1">
      <c r="A6" s="19" t="s">
        <v>266</v>
      </c>
    </row>
    <row r="7" spans="1:1" ht="24.75" customHeight="1">
      <c r="A7" s="19" t="s">
        <v>267</v>
      </c>
    </row>
    <row r="8" spans="1:1" ht="36.75" customHeight="1">
      <c r="A8" s="19" t="s">
        <v>268</v>
      </c>
    </row>
    <row r="9" spans="1:1" ht="24.75" customHeight="1">
      <c r="A9" s="19" t="s">
        <v>269</v>
      </c>
    </row>
    <row r="10" spans="1:1" ht="24.75" customHeight="1">
      <c r="A10" s="19" t="s">
        <v>270</v>
      </c>
    </row>
    <row r="11" spans="1:1" ht="24.75" customHeight="1">
      <c r="A11" s="19" t="s">
        <v>271</v>
      </c>
    </row>
    <row r="12" spans="1:1" ht="24.75" customHeight="1">
      <c r="A12" s="19" t="s">
        <v>272</v>
      </c>
    </row>
    <row r="13" spans="1:1" ht="24.75" customHeight="1">
      <c r="A13" s="19" t="s">
        <v>273</v>
      </c>
    </row>
    <row r="14" spans="1:1" ht="32.25" customHeight="1">
      <c r="A14" s="19" t="s">
        <v>274</v>
      </c>
    </row>
    <row r="15" spans="1:1" ht="24.75" customHeight="1">
      <c r="A15" s="19" t="s">
        <v>275</v>
      </c>
    </row>
    <row r="16" spans="1:1" ht="24.75" customHeight="1">
      <c r="A16" s="19" t="s">
        <v>276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CE53-7E33-4310-B8ED-CC79D50EA363}">
  <sheetPr>
    <pageSetUpPr fitToPage="1"/>
  </sheetPr>
  <dimension ref="A1:G19"/>
  <sheetViews>
    <sheetView workbookViewId="0">
      <selection sqref="A1:G19"/>
    </sheetView>
  </sheetViews>
  <sheetFormatPr baseColWidth="10" defaultRowHeight="15.75"/>
  <cols>
    <col min="1" max="6" width="11" style="64"/>
    <col min="7" max="7" width="20" style="64" customWidth="1"/>
    <col min="8" max="16384" width="11" style="64"/>
  </cols>
  <sheetData>
    <row r="1" spans="1:7" s="18" customFormat="1" ht="29.25" customHeight="1">
      <c r="A1" s="251" t="s">
        <v>309</v>
      </c>
      <c r="B1" s="251"/>
      <c r="C1" s="251"/>
      <c r="D1" s="251"/>
      <c r="E1" s="251"/>
      <c r="F1" s="251"/>
      <c r="G1" s="251"/>
    </row>
    <row r="2" spans="1:7" s="18" customFormat="1" ht="62.25" customHeight="1">
      <c r="A2" s="253" t="s">
        <v>319</v>
      </c>
      <c r="B2" s="253"/>
      <c r="C2" s="253"/>
      <c r="D2" s="253"/>
      <c r="E2" s="253"/>
      <c r="F2" s="253"/>
      <c r="G2" s="253"/>
    </row>
    <row r="3" spans="1:7" s="18" customFormat="1" ht="46.5" customHeight="1">
      <c r="A3" s="253" t="s">
        <v>320</v>
      </c>
      <c r="B3" s="253"/>
      <c r="C3" s="253"/>
      <c r="D3" s="253"/>
      <c r="E3" s="253"/>
      <c r="F3" s="253"/>
      <c r="G3" s="253"/>
    </row>
    <row r="4" spans="1:7" s="18" customFormat="1" ht="57" customHeight="1">
      <c r="A4" s="253" t="s">
        <v>321</v>
      </c>
      <c r="B4" s="253"/>
      <c r="C4" s="253"/>
      <c r="D4" s="253"/>
      <c r="E4" s="253"/>
      <c r="F4" s="253"/>
      <c r="G4" s="253"/>
    </row>
    <row r="5" spans="1:7" s="18" customFormat="1" ht="42.75" customHeight="1">
      <c r="A5" s="253" t="s">
        <v>322</v>
      </c>
      <c r="B5" s="253"/>
      <c r="C5" s="253"/>
      <c r="D5" s="253"/>
      <c r="E5" s="253"/>
      <c r="F5" s="253"/>
      <c r="G5" s="253"/>
    </row>
    <row r="6" spans="1:7" s="18" customFormat="1" ht="57" customHeight="1">
      <c r="A6" s="253" t="s">
        <v>323</v>
      </c>
      <c r="B6" s="253"/>
      <c r="C6" s="253"/>
      <c r="D6" s="253"/>
      <c r="E6" s="253"/>
      <c r="F6" s="253"/>
      <c r="G6" s="253"/>
    </row>
    <row r="7" spans="1:7" s="18" customFormat="1" ht="56.25" customHeight="1">
      <c r="A7" s="253" t="s">
        <v>324</v>
      </c>
      <c r="B7" s="253"/>
      <c r="C7" s="253"/>
      <c r="D7" s="253"/>
      <c r="E7" s="253"/>
      <c r="F7" s="253"/>
      <c r="G7" s="253"/>
    </row>
    <row r="8" spans="1:7" s="18" customFormat="1" ht="45.75" customHeight="1">
      <c r="A8" s="253" t="s">
        <v>325</v>
      </c>
      <c r="B8" s="253"/>
      <c r="C8" s="253"/>
      <c r="D8" s="253"/>
      <c r="E8" s="253"/>
      <c r="F8" s="253"/>
      <c r="G8" s="253"/>
    </row>
    <row r="9" spans="1:7" ht="46.5" customHeight="1">
      <c r="A9" s="254"/>
      <c r="B9" s="255"/>
      <c r="C9" s="255"/>
      <c r="D9" s="255"/>
      <c r="E9" s="255"/>
      <c r="F9" s="255"/>
      <c r="G9" s="256"/>
    </row>
    <row r="10" spans="1:7" ht="40.5" customHeight="1">
      <c r="A10" s="252" t="s">
        <v>310</v>
      </c>
      <c r="B10" s="252"/>
      <c r="C10" s="252"/>
      <c r="D10" s="252"/>
      <c r="E10" s="252"/>
      <c r="F10" s="252"/>
      <c r="G10" s="252"/>
    </row>
    <row r="11" spans="1:7" s="18" customFormat="1" ht="62.25" customHeight="1">
      <c r="A11" s="257" t="s">
        <v>312</v>
      </c>
      <c r="B11" s="257"/>
      <c r="C11" s="257"/>
      <c r="D11" s="257"/>
      <c r="E11" s="257"/>
      <c r="F11" s="257"/>
      <c r="G11" s="257"/>
    </row>
    <row r="12" spans="1:7" s="18" customFormat="1" ht="62.25" customHeight="1">
      <c r="A12" s="257" t="s">
        <v>313</v>
      </c>
      <c r="B12" s="257"/>
      <c r="C12" s="257"/>
      <c r="D12" s="257"/>
      <c r="E12" s="257"/>
      <c r="F12" s="257"/>
      <c r="G12" s="257"/>
    </row>
    <row r="13" spans="1:7" s="18" customFormat="1" ht="62.25" customHeight="1">
      <c r="A13" s="257" t="s">
        <v>314</v>
      </c>
      <c r="B13" s="257"/>
      <c r="C13" s="257"/>
      <c r="D13" s="257"/>
      <c r="E13" s="257"/>
      <c r="F13" s="257"/>
      <c r="G13" s="257"/>
    </row>
    <row r="14" spans="1:7" s="18" customFormat="1" ht="39.75" customHeight="1">
      <c r="A14" s="257" t="s">
        <v>315</v>
      </c>
      <c r="B14" s="257"/>
      <c r="C14" s="257"/>
      <c r="D14" s="257"/>
      <c r="E14" s="257"/>
      <c r="F14" s="257"/>
      <c r="G14" s="257"/>
    </row>
    <row r="15" spans="1:7" ht="33" customHeight="1">
      <c r="A15" s="260"/>
      <c r="B15" s="261"/>
      <c r="C15" s="261"/>
      <c r="D15" s="261"/>
      <c r="E15" s="261"/>
      <c r="F15" s="261"/>
      <c r="G15" s="261"/>
    </row>
    <row r="16" spans="1:7" ht="40.5" customHeight="1">
      <c r="A16" s="259" t="s">
        <v>311</v>
      </c>
      <c r="B16" s="259"/>
      <c r="C16" s="259"/>
      <c r="D16" s="259"/>
      <c r="E16" s="259"/>
      <c r="F16" s="259"/>
      <c r="G16" s="259"/>
    </row>
    <row r="17" spans="1:7" ht="57.75" customHeight="1">
      <c r="A17" s="258" t="s">
        <v>316</v>
      </c>
      <c r="B17" s="258"/>
      <c r="C17" s="258"/>
      <c r="D17" s="258"/>
      <c r="E17" s="258"/>
      <c r="F17" s="258"/>
      <c r="G17" s="258"/>
    </row>
    <row r="18" spans="1:7" ht="68.25" customHeight="1">
      <c r="A18" s="258" t="s">
        <v>317</v>
      </c>
      <c r="B18" s="258"/>
      <c r="C18" s="258"/>
      <c r="D18" s="258"/>
      <c r="E18" s="258"/>
      <c r="F18" s="258"/>
      <c r="G18" s="258"/>
    </row>
    <row r="19" spans="1:7" ht="73.5" customHeight="1">
      <c r="A19" s="258" t="s">
        <v>318</v>
      </c>
      <c r="B19" s="258"/>
      <c r="C19" s="258"/>
      <c r="D19" s="258"/>
      <c r="E19" s="258"/>
      <c r="F19" s="258"/>
      <c r="G19" s="258"/>
    </row>
  </sheetData>
  <mergeCells count="19">
    <mergeCell ref="A11:G11"/>
    <mergeCell ref="A19:G19"/>
    <mergeCell ref="A17:G17"/>
    <mergeCell ref="A18:G18"/>
    <mergeCell ref="A16:G16"/>
    <mergeCell ref="A15:G15"/>
    <mergeCell ref="A12:G12"/>
    <mergeCell ref="A13:G13"/>
    <mergeCell ref="A14:G14"/>
    <mergeCell ref="A1:G1"/>
    <mergeCell ref="A10:G10"/>
    <mergeCell ref="A8:G8"/>
    <mergeCell ref="A9:G9"/>
    <mergeCell ref="A4:G4"/>
    <mergeCell ref="A7:G7"/>
    <mergeCell ref="A2:G2"/>
    <mergeCell ref="A5:G5"/>
    <mergeCell ref="A6:G6"/>
    <mergeCell ref="A3:G3"/>
  </mergeCells>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94C98332E20A41BA6FA9DBB4DC0774" ma:contentTypeVersion="19" ma:contentTypeDescription="Create a new document." ma:contentTypeScope="" ma:versionID="4e59b9d13cda3504e50e5ac0be2efe09">
  <xsd:schema xmlns:xsd="http://www.w3.org/2001/XMLSchema" xmlns:xs="http://www.w3.org/2001/XMLSchema" xmlns:p="http://schemas.microsoft.com/office/2006/metadata/properties" xmlns:ns2="62dc3d7f-184b-4343-86a7-4751fdd7ced2" xmlns:ns3="492b47bb-8c1e-49f4-920d-4b0634bac3a4" targetNamespace="http://schemas.microsoft.com/office/2006/metadata/properties" ma:root="true" ma:fieldsID="07f0434b4b2abaca180c76d76e3a125e" ns2:_="" ns3:_="">
    <xsd:import namespace="62dc3d7f-184b-4343-86a7-4751fdd7ced2"/>
    <xsd:import namespace="492b47bb-8c1e-49f4-920d-4b0634bac3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c3d7f-184b-4343-86a7-4751fdd7c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bcf74d6-3019-4a00-b45d-beaf759e274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b47bb-8c1e-49f4-920d-4b0634bac3a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c94b86-8f56-4619-8f2a-a6bd22e90f94}" ma:internalName="TaxCatchAll" ma:showField="CatchAllData" ma:web="492b47bb-8c1e-49f4-920d-4b0634bac3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dc3d7f-184b-4343-86a7-4751fdd7ced2">
      <Terms xmlns="http://schemas.microsoft.com/office/infopath/2007/PartnerControls"/>
    </lcf76f155ced4ddcb4097134ff3c332f>
    <TaxCatchAll xmlns="492b47bb-8c1e-49f4-920d-4b0634bac3a4" xsi:nil="true"/>
  </documentManagement>
</p:properties>
</file>

<file path=customXml/itemProps1.xml><?xml version="1.0" encoding="utf-8"?>
<ds:datastoreItem xmlns:ds="http://schemas.openxmlformats.org/officeDocument/2006/customXml" ds:itemID="{14E0747D-E138-4AC5-89C5-5E06BC6252BA}">
  <ds:schemaRefs>
    <ds:schemaRef ds:uri="http://schemas.microsoft.com/sharepoint/v3/contenttype/forms"/>
  </ds:schemaRefs>
</ds:datastoreItem>
</file>

<file path=customXml/itemProps2.xml><?xml version="1.0" encoding="utf-8"?>
<ds:datastoreItem xmlns:ds="http://schemas.openxmlformats.org/officeDocument/2006/customXml" ds:itemID="{0F95ABB3-A302-453D-A402-DD12A6B78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dc3d7f-184b-4343-86a7-4751fdd7ced2"/>
    <ds:schemaRef ds:uri="492b47bb-8c1e-49f4-920d-4b0634bac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769B3F-D59C-46F1-B0FC-75A7569DFE91}">
  <ds:schemaRefs>
    <ds:schemaRef ds:uri="http://schemas.microsoft.com/office/2006/metadata/properties"/>
    <ds:schemaRef ds:uri="http://schemas.microsoft.com/office/infopath/2007/PartnerControls"/>
    <ds:schemaRef ds:uri="62dc3d7f-184b-4343-86a7-4751fdd7ced2"/>
    <ds:schemaRef ds:uri="492b47bb-8c1e-49f4-920d-4b0634bac3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TIPOLOGÍAS Operaciones LÍNEA 2</vt:lpstr>
      <vt:lpstr>CRITERIOS LÍNEA 2</vt:lpstr>
      <vt:lpstr>AT.3_Población_ZRL</vt:lpstr>
      <vt:lpstr>RD. RETO DEMOGRÁFICO</vt:lpstr>
      <vt:lpstr>CO.1_Necesidades_Priorizadas</vt:lpstr>
      <vt:lpstr>IN.1_Innovacion</vt:lpstr>
      <vt:lpstr>IN.1_Innovacion!Área_de_impresión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Gamiz</dc:creator>
  <cp:lastModifiedBy>Pilar Gámiz [PROMOVEGA]</cp:lastModifiedBy>
  <cp:lastPrinted>2026-02-06T13:15:36Z</cp:lastPrinted>
  <dcterms:created xsi:type="dcterms:W3CDTF">2024-07-22T12:25:05Z</dcterms:created>
  <dcterms:modified xsi:type="dcterms:W3CDTF">2026-04-27T12:57:28Z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0x0101004D94C98332E20A41BA6FA9DBB4DC0774</vt:lpwstr>
  </property>
  <property fmtid="{D5CDD505-2E9C-101B-9397-08002B2CF9AE}" pid="3" name="MediaServiceImageTags">
    <vt:lpwstr/>
  </property>
</Properties>
</file>